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\\main-jr-fs5\users$\ofershe\My Documents\מכרז QA\QA לפרסום\"/>
    </mc:Choice>
  </mc:AlternateContent>
  <bookViews>
    <workbookView xWindow="-120" yWindow="-120" windowWidth="29040" windowHeight="15840" tabRatio="836" firstSheet="3" activeTab="10"/>
  </bookViews>
  <sheets>
    <sheet name="פרטי הפרויקט" sheetId="2" r:id="rId1"/>
    <sheet name="תעריפון רכיב 5.1.1" sheetId="5" r:id="rId2"/>
    <sheet name="תעריפון רכיב 5.1.2" sheetId="7" r:id="rId3"/>
    <sheet name="תעריפון רכיב 5.1.3" sheetId="8" r:id="rId4"/>
    <sheet name="תעריפון רכיב 5.1.4" sheetId="9" r:id="rId5"/>
    <sheet name="תעריפון רכיב 5.1.5" sheetId="10" r:id="rId6"/>
    <sheet name="תעריפון רכיב 5.1.6" sheetId="11" r:id="rId7"/>
    <sheet name="תעריפון רכיב 5.1.7" sheetId="12" r:id="rId8"/>
    <sheet name="תעריפון רכיב 5.1.8" sheetId="13" r:id="rId9"/>
    <sheet name="תעריפון כח אדם 5.2" sheetId="1" r:id="rId10"/>
    <sheet name="TCO" sheetId="4" r:id="rId11"/>
  </sheets>
  <definedNames>
    <definedName name="OLE_LINK12" localSheetId="1">'תעריפון רכיב 5.1.1'!#REF!</definedName>
    <definedName name="OLE_LINK12" localSheetId="2">'תעריפון רכיב 5.1.2'!#REF!</definedName>
    <definedName name="OLE_LINK12" localSheetId="3">'תעריפון רכיב 5.1.3'!#REF!</definedName>
    <definedName name="OLE_LINK12" localSheetId="4">'תעריפון רכיב 5.1.4'!#REF!</definedName>
    <definedName name="OLE_LINK12" localSheetId="5">'תעריפון רכיב 5.1.5'!#REF!</definedName>
    <definedName name="OLE_LINK12" localSheetId="6">'תעריפון רכיב 5.1.6'!#REF!</definedName>
    <definedName name="OLE_LINK12" localSheetId="7">'תעריפון רכיב 5.1.7'!#REF!</definedName>
    <definedName name="OLE_LINK12" localSheetId="8">'תעריפון רכיב 5.1.8'!#REF!</definedName>
    <definedName name="OLE_LINK6" localSheetId="0">'פרטי הפרויקט'!$B$7</definedName>
    <definedName name="עלות_כא_משוקלל" localSheetId="1">'תעריפון רכיב 5.1.1'!#REF!</definedName>
    <definedName name="עלות_כא_משוקלל" localSheetId="2">'תעריפון רכיב 5.1.2'!#REF!</definedName>
    <definedName name="עלות_כא_משוקלל" localSheetId="3">'תעריפון רכיב 5.1.3'!#REF!</definedName>
    <definedName name="עלות_כא_משוקלל" localSheetId="4">'תעריפון רכיב 5.1.4'!#REF!</definedName>
    <definedName name="עלות_כא_משוקלל" localSheetId="5">'תעריפון רכיב 5.1.5'!#REF!</definedName>
    <definedName name="עלות_כא_משוקלל" localSheetId="6">'תעריפון רכיב 5.1.6'!#REF!</definedName>
    <definedName name="עלות_כא_משוקלל" localSheetId="7">'תעריפון רכיב 5.1.7'!#REF!</definedName>
    <definedName name="עלות_כא_משוקלל" localSheetId="8">'תעריפון רכיב 5.1.8'!#REF!</definedName>
    <definedName name="עלות_כא_משוקלל">'תעריפון כח אדם 5.2'!#REF!</definedName>
    <definedName name="עלות_פרויקט" localSheetId="2">#REF!</definedName>
    <definedName name="עלות_פרויקט" localSheetId="3">#REF!</definedName>
    <definedName name="עלות_פרויקט" localSheetId="4">#REF!</definedName>
    <definedName name="עלות_פרויקט" localSheetId="5">#REF!</definedName>
    <definedName name="עלות_פרויקט" localSheetId="6">#REF!</definedName>
    <definedName name="עלות_פרויקט" localSheetId="7">#REF!</definedName>
    <definedName name="עלות_פרויקט" localSheetId="8">#REF!</definedName>
    <definedName name="עלות_פרויקט">#REF!</definedName>
    <definedName name="תמורה_כוללת_בגין_ליווי_המימוש" localSheetId="1">'תעריפון רכיב 5.1.1'!#REF!</definedName>
    <definedName name="תמורה_כוללת_בגין_ליווי_המימוש" localSheetId="2">'תעריפון רכיב 5.1.2'!#REF!</definedName>
    <definedName name="תמורה_כוללת_בגין_ליווי_המימוש" localSheetId="3">'תעריפון רכיב 5.1.3'!#REF!</definedName>
    <definedName name="תמורה_כוללת_בגין_ליווי_המימוש" localSheetId="4">'תעריפון רכיב 5.1.4'!#REF!</definedName>
    <definedName name="תמורה_כוללת_בגין_ליווי_המימוש" localSheetId="5">'תעריפון רכיב 5.1.5'!#REF!</definedName>
    <definedName name="תמורה_כוללת_בגין_ליווי_המימוש" localSheetId="6">'תעריפון רכיב 5.1.6'!#REF!</definedName>
    <definedName name="תמורה_כוללת_בגין_ליווי_המימוש" localSheetId="7">'תעריפון רכיב 5.1.7'!#REF!</definedName>
    <definedName name="תמורה_כוללת_בגין_ליווי_המימוש" localSheetId="8">'תעריפון רכיב 5.1.8'!#REF!</definedName>
    <definedName name="תמורה_כוללת_בגין_ליווי_המימוש">'תעריפון כח אדם 5.2'!$F$15</definedName>
    <definedName name="תעריפון_משוקלל" localSheetId="1">'תעריפון רכיב 5.1.1'!#REF!</definedName>
    <definedName name="תעריפון_משוקלל" localSheetId="2">'תעריפון רכיב 5.1.2'!#REF!</definedName>
    <definedName name="תעריפון_משוקלל" localSheetId="3">'תעריפון רכיב 5.1.3'!#REF!</definedName>
    <definedName name="תעריפון_משוקלל" localSheetId="4">'תעריפון רכיב 5.1.4'!#REF!</definedName>
    <definedName name="תעריפון_משוקלל" localSheetId="5">'תעריפון רכיב 5.1.5'!#REF!</definedName>
    <definedName name="תעריפון_משוקלל" localSheetId="6">'תעריפון רכיב 5.1.6'!#REF!</definedName>
    <definedName name="תעריפון_משוקלל" localSheetId="7">'תעריפון רכיב 5.1.7'!#REF!</definedName>
    <definedName name="תעריפון_משוקלל" localSheetId="8">'תעריפון רכיב 5.1.8'!#REF!</definedName>
    <definedName name="תעריפון_משוקלל">'תעריפון כח אדם 5.2'!#REF!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1" l="1"/>
  <c r="E20" i="5" l="1"/>
  <c r="E15" i="1" l="1"/>
  <c r="D9" i="1"/>
  <c r="F9" i="1" s="1"/>
  <c r="D10" i="1"/>
  <c r="F10" i="1" s="1"/>
  <c r="D11" i="1"/>
  <c r="F11" i="1" s="1"/>
  <c r="D12" i="1"/>
  <c r="F12" i="1" s="1"/>
  <c r="D13" i="1"/>
  <c r="F13" i="1" s="1"/>
  <c r="D14" i="1"/>
  <c r="F14" i="1" s="1"/>
  <c r="B17" i="4"/>
  <c r="B16" i="4"/>
  <c r="B15" i="4"/>
  <c r="B14" i="4"/>
  <c r="B13" i="4"/>
  <c r="B12" i="4"/>
  <c r="B11" i="4"/>
  <c r="B10" i="4"/>
  <c r="E11" i="13"/>
  <c r="E10" i="13"/>
  <c r="E9" i="13"/>
  <c r="B5" i="13"/>
  <c r="B4" i="13"/>
  <c r="B3" i="13"/>
  <c r="E14" i="12"/>
  <c r="E13" i="12"/>
  <c r="E12" i="12"/>
  <c r="E11" i="12"/>
  <c r="E10" i="12"/>
  <c r="E9" i="12"/>
  <c r="B5" i="12"/>
  <c r="B4" i="12"/>
  <c r="B3" i="12"/>
  <c r="E14" i="11"/>
  <c r="E13" i="11"/>
  <c r="E12" i="11"/>
  <c r="E11" i="11"/>
  <c r="E10" i="11"/>
  <c r="B5" i="11"/>
  <c r="B4" i="11"/>
  <c r="B3" i="11"/>
  <c r="E11" i="10"/>
  <c r="E10" i="10"/>
  <c r="E9" i="10"/>
  <c r="B5" i="10"/>
  <c r="B4" i="10"/>
  <c r="B3" i="10"/>
  <c r="E17" i="9"/>
  <c r="E16" i="9"/>
  <c r="E15" i="9"/>
  <c r="E14" i="9"/>
  <c r="E13" i="9"/>
  <c r="E12" i="9"/>
  <c r="E11" i="9"/>
  <c r="E10" i="9"/>
  <c r="E9" i="9"/>
  <c r="B5" i="9"/>
  <c r="B4" i="9"/>
  <c r="B3" i="9"/>
  <c r="E20" i="8"/>
  <c r="E19" i="8"/>
  <c r="E18" i="8"/>
  <c r="E17" i="8"/>
  <c r="E16" i="8"/>
  <c r="E15" i="8"/>
  <c r="E14" i="8"/>
  <c r="E13" i="8"/>
  <c r="E12" i="8"/>
  <c r="E11" i="8"/>
  <c r="E10" i="8"/>
  <c r="E9" i="8"/>
  <c r="B5" i="8"/>
  <c r="B4" i="8"/>
  <c r="B3" i="8"/>
  <c r="E14" i="7"/>
  <c r="E13" i="7"/>
  <c r="E12" i="7"/>
  <c r="E11" i="7"/>
  <c r="E10" i="7"/>
  <c r="E9" i="7"/>
  <c r="B5" i="7"/>
  <c r="B4" i="7"/>
  <c r="B3" i="7"/>
  <c r="B9" i="4"/>
  <c r="B3" i="5"/>
  <c r="B5" i="5"/>
  <c r="B4" i="5"/>
  <c r="F15" i="1" l="1"/>
  <c r="F16" i="1" s="1"/>
  <c r="F17" i="1" s="1"/>
  <c r="C17" i="4" s="1"/>
  <c r="E15" i="11"/>
  <c r="E16" i="11" s="1"/>
  <c r="E17" i="11" s="1"/>
  <c r="C14" i="4" s="1"/>
  <c r="E18" i="9"/>
  <c r="E19" i="9" s="1"/>
  <c r="E20" i="9" s="1"/>
  <c r="C12" i="4" s="1"/>
  <c r="E21" i="8"/>
  <c r="E22" i="8" s="1"/>
  <c r="E23" i="8" s="1"/>
  <c r="C11" i="4" s="1"/>
  <c r="E15" i="7"/>
  <c r="E16" i="7" s="1"/>
  <c r="E17" i="7" s="1"/>
  <c r="C10" i="4" s="1"/>
  <c r="E12" i="10"/>
  <c r="E13" i="10" s="1"/>
  <c r="E14" i="10" s="1"/>
  <c r="C13" i="4" s="1"/>
  <c r="E12" i="13"/>
  <c r="E13" i="13" s="1"/>
  <c r="E14" i="13" s="1"/>
  <c r="C16" i="4" s="1"/>
  <c r="E15" i="12"/>
  <c r="E16" i="12" s="1"/>
  <c r="E17" i="12" s="1"/>
  <c r="C15" i="4" s="1"/>
  <c r="E10" i="5" l="1"/>
  <c r="E11" i="5"/>
  <c r="E12" i="5"/>
  <c r="E13" i="5"/>
  <c r="E14" i="5"/>
  <c r="E15" i="5"/>
  <c r="E16" i="5"/>
  <c r="E17" i="5"/>
  <c r="E18" i="5"/>
  <c r="E19" i="5"/>
  <c r="E9" i="5"/>
  <c r="E21" i="5" l="1"/>
  <c r="E22" i="5" s="1"/>
  <c r="E23" i="5" s="1"/>
  <c r="C9" i="4" s="1"/>
  <c r="C18" i="4" s="1"/>
  <c r="B4" i="1"/>
  <c r="B5" i="4" l="1"/>
  <c r="B4" i="4"/>
  <c r="B3" i="4"/>
  <c r="B5" i="1" l="1"/>
  <c r="B3" i="1"/>
</calcChain>
</file>

<file path=xl/sharedStrings.xml><?xml version="1.0" encoding="utf-8"?>
<sst xmlns="http://schemas.openxmlformats.org/spreadsheetml/2006/main" count="329" uniqueCount="129">
  <si>
    <t>תפקיד</t>
  </si>
  <si>
    <t>שם המציע:</t>
  </si>
  <si>
    <t>מספר מכרז</t>
  </si>
  <si>
    <t>שם מכרז:</t>
  </si>
  <si>
    <t>פרטי הפרויקט</t>
  </si>
  <si>
    <t>יש להזין את שם המציע</t>
  </si>
  <si>
    <t>סה"כ TCO</t>
  </si>
  <si>
    <t>TCO</t>
  </si>
  <si>
    <t xml:space="preserve"> </t>
  </si>
  <si>
    <t>מדינת ישראל</t>
  </si>
  <si>
    <t>משרד המשפטים</t>
  </si>
  <si>
    <t xml:space="preserve">המציע מתבקש לנקוב באחוז הנחה על תעריפי חשכ"ל מרביים, בהתאם לסוגי היועצים הבאים </t>
  </si>
  <si>
    <t xml:space="preserve">תעריף שעה מרבי (₪) </t>
  </si>
  <si>
    <t>אחוז הנחה</t>
  </si>
  <si>
    <t xml:space="preserve">תעריף לאחר הנחה (₪) </t>
  </si>
  <si>
    <t>סוג הרכיב</t>
  </si>
  <si>
    <t>תיאור הרכיב</t>
  </si>
  <si>
    <t>מסך קלט / טופס (PDF / אתר) - פשוט</t>
  </si>
  <si>
    <t>מסך קלט / טופס (PDF / אתר) - בינוני</t>
  </si>
  <si>
    <t>מסך קלט / טופס (PDF / אתר) - מורכב</t>
  </si>
  <si>
    <t>תהליך עיבוד / יצירת תהליך עסקי לאחר העיבוד - פשוט</t>
  </si>
  <si>
    <t>תהליך עיבוד / יצירת תהליך עסקי לאחר העיבוד - בינוני</t>
  </si>
  <si>
    <t>תהליך עיבוד / יצירת תהליך עסקי לאחר העיבוד - מורכב</t>
  </si>
  <si>
    <t>מסך איתור - פשוט</t>
  </si>
  <si>
    <t>מסך איתור - בינוני</t>
  </si>
  <si>
    <t>מסך איתור - מורכב</t>
  </si>
  <si>
    <t>ממשק חיצוני (כספות ושירותים) - פשוט</t>
  </si>
  <si>
    <t>ממשק חיצוני (כספות ושירותים) - בינוני</t>
  </si>
  <si>
    <t>ממשק חיצוני (כספות ושירותים) - מורכב</t>
  </si>
  <si>
    <t xml:space="preserve">מסך המכיל עד  10 שדות קלט </t>
  </si>
  <si>
    <t>מסך המכיל עד 20 שדות קלט</t>
  </si>
  <si>
    <t>מסך המכיל עד 30 שדות קלט</t>
  </si>
  <si>
    <t xml:space="preserve">עד 3 פרמטרים לחיפוש במסך איתור </t>
  </si>
  <si>
    <t xml:space="preserve">עד  6 פרמטרים לחיפוש במסך איתור </t>
  </si>
  <si>
    <t xml:space="preserve">עד  10 פרמטרים לחיפוש במסך איתור </t>
  </si>
  <si>
    <t>על המשתמש להזין עד כ- 10 שדות קלט</t>
  </si>
  <si>
    <t>על המשתמש להזין עד כ- 20 שדות קלט</t>
  </si>
  <si>
    <t>על המשתמש להזין עד 3 פרמטרים לחיפוש במסך איתור</t>
  </si>
  <si>
    <t>על המשתמש להזין עד  10 פרמטרים לחיפוש במסך איתור</t>
  </si>
  <si>
    <t>עיבוד/יצירה של תהליך עסקי וקליטה/עדכון של עד 10 שדות קלט במערכת התפעולית / אתר ובסיס נתונים</t>
  </si>
  <si>
    <t xml:space="preserve">עיבוד/יצירה של תהליך עסקי וקליטה/עדכון של עד 20 שדות קלט במערכת התפעולית / אתר ובסיס נתונים </t>
  </si>
  <si>
    <t xml:space="preserve">עיבוד/יצירה של תהליך עסקי וקליטה/עדכון של עד 30 שדות קלט במערכת התפעולית / אתר ובסיס נתונים </t>
  </si>
  <si>
    <t>קבלת נתונים בצורה אסינכרונית (בדרך כלל קבצים) במבנה מוגדר עד 20 שדות (עמודות)</t>
  </si>
  <si>
    <t>קבלה או העברת נתונים בצורה סינכרונית (API/WS) במבנה מוגדר עד 20 שדות (עמודות)</t>
  </si>
  <si>
    <t>קבלה או העברת נתונים בצורה סינכרונית (API/WS) במבנה מוגדר עד 20 שדות (עמודות) כולל הפעלת תהליך עיבוד במערכת המקבלת והחזרת תגובה (סטטוס או תוצאה) לצד ג'.</t>
  </si>
  <si>
    <t>מסך קלט - פשוט</t>
  </si>
  <si>
    <t>מסך קלט - בינוני</t>
  </si>
  <si>
    <t>מסך קלט - מורכב</t>
  </si>
  <si>
    <t>עד 3 פרמטרים לחיפוש במסך איתור</t>
  </si>
  <si>
    <t>עד  10 פרמטרים לחיפוש במסך איתור</t>
  </si>
  <si>
    <t xml:space="preserve">עד  20 פרמטרים לחיפוש במסך איתור </t>
  </si>
  <si>
    <t>כמות הטבלאות בבסיס הנתונים במערכת המקור - פשוט</t>
  </si>
  <si>
    <t>כמות הטבלאות בבסיס הנתונים במערכת המקור - בינוני</t>
  </si>
  <si>
    <t>כמות הטבלאות בבסיס הנתונים במערכת המקור - מורכב</t>
  </si>
  <si>
    <t>עד 50 טבלאות</t>
  </si>
  <si>
    <t>בדיקות ע"י מומחה - חבילה פשוטה</t>
  </si>
  <si>
    <t>בדיקות ע"י מומחה - חבילה בינונית</t>
  </si>
  <si>
    <t>בדיקות ע"י מומחה - חבילה מורכבת</t>
  </si>
  <si>
    <t xml:space="preserve">עד  10 שדות </t>
  </si>
  <si>
    <t xml:space="preserve">עד 20 שדות </t>
  </si>
  <si>
    <t>עד 30 שדות</t>
  </si>
  <si>
    <t>סקר שימושיות - חבילה פשוטה</t>
  </si>
  <si>
    <t>סקר שימושיות - חבילה בינונית</t>
  </si>
  <si>
    <t>סקר שימושיות - חבילה מורכבת</t>
  </si>
  <si>
    <t xml:space="preserve">עד 50 משתמשים , עד 5 תהליכים עסקיים </t>
  </si>
  <si>
    <t xml:space="preserve">עד 50 משתמשים , עד 10 תהליכים עסקיים </t>
  </si>
  <si>
    <t xml:space="preserve">עד 100 משתמשים , עד 10 תהליכים עסקיים </t>
  </si>
  <si>
    <t>עד 10 משתמשים עם פונקציונאליות של מסך המכיל עד  10 שדות קלט</t>
  </si>
  <si>
    <t>עד 50 משתמשים עם פונקציונאליות של מסך המכיל עד 20 שדות קלט</t>
  </si>
  <si>
    <t>עד 100 משתמשים עם פונקציונאליות של  מסך המכיל עד 30 שדות קלט</t>
  </si>
  <si>
    <t xml:space="preserve">עד 10 משתמשים עם פונקציונליות של עד 3 פרמטרים לחיפוש במסך איתור </t>
  </si>
  <si>
    <t xml:space="preserve">עד 50 משתמשים עם פונקציונאליות של עד 6 פרמטרים לחיפוש במסך איתור </t>
  </si>
  <si>
    <t xml:space="preserve">עד 100 משתמשים עם פונקציונאליות של  עד  10 פרמטרים לחיפוש במסך איתור </t>
  </si>
  <si>
    <t>בדיקות מסך פשוט ע"י מומחה נגישות</t>
  </si>
  <si>
    <t xml:space="preserve">עד  10 אובייקטים </t>
  </si>
  <si>
    <t>בדיקות מסך בנוני ע"י מומחה נגישות</t>
  </si>
  <si>
    <t>בדיקות מסך מורכב ע"י מומחה נגישות</t>
  </si>
  <si>
    <t>עד 20 אובייקטים</t>
  </si>
  <si>
    <t>עד 30 אובייקטים</t>
  </si>
  <si>
    <t>10</t>
  </si>
  <si>
    <t>5</t>
  </si>
  <si>
    <t>3</t>
  </si>
  <si>
    <t>2</t>
  </si>
  <si>
    <t>1</t>
  </si>
  <si>
    <t>4</t>
  </si>
  <si>
    <t>תהליך עיבוד  - מורכב</t>
  </si>
  <si>
    <t>תהליך עיבוד - בינוני</t>
  </si>
  <si>
    <t>תהליך עיבוד - פשוט</t>
  </si>
  <si>
    <t xml:space="preserve">סה"כ ב- ₪ </t>
  </si>
  <si>
    <t>עלות רכיב בודד ב- ₪</t>
  </si>
  <si>
    <t>כמות רכיבים משתתפים</t>
  </si>
  <si>
    <t>2.1 אחראי פרויקט - רמה ג'</t>
  </si>
  <si>
    <t>2.3 מפתח תוכנה - רמה א'</t>
  </si>
  <si>
    <t>2.3 מפתח תוכנה - רמה ב'</t>
  </si>
  <si>
    <t>2.4 בודק - רמה א'</t>
  </si>
  <si>
    <t>2.4 בודק - רמה ב'</t>
  </si>
  <si>
    <t>המציע מתבקש לנקוב במחיר בש"ח ללא מע"מ עבור כל רכיב ורכיב (עמודה D)</t>
  </si>
  <si>
    <t>עלות סך החבילה הבודדת</t>
  </si>
  <si>
    <t>עלות סך החבילות המתוכננות בשנה</t>
  </si>
  <si>
    <t>עלות סך החבילות המתוכננות ב- 5 שנים</t>
  </si>
  <si>
    <t>5.1.3  תעריפון רכיב : בדיקות אוטומציה</t>
  </si>
  <si>
    <t>5.1.4  תעריפון רכיב : בדיקות עומסים</t>
  </si>
  <si>
    <t>5.1.5  תעריפון רכיב : בדיקות הסבה / בדיקות Data Migration</t>
  </si>
  <si>
    <t>5.1.6  תעריפון רכיב : בדיקות Usability / UI / UX</t>
  </si>
  <si>
    <t>5.1.7  תעריפון רכיב : בדיקות Crowd</t>
  </si>
  <si>
    <t>5.1.8  תעריפון רכיב : בדיקות נגישות</t>
  </si>
  <si>
    <t>5.2  תעריפון כוח אדם</t>
  </si>
  <si>
    <t>רכיב</t>
  </si>
  <si>
    <t>סכום כולל ל- 5 שנים</t>
  </si>
  <si>
    <t>משקל</t>
  </si>
  <si>
    <t>תעריף משוקלל</t>
  </si>
  <si>
    <t>תמורת צוות עובדי הספק לצורך התקשרות (5 שנים)</t>
  </si>
  <si>
    <t>2.4 בודק (ראש צוות) - רמה ג'</t>
  </si>
  <si>
    <t xml:space="preserve">מסך המכיל עד 10 שדות קלט </t>
  </si>
  <si>
    <t>עיבוד/יצירה של תהליך עסקי וקליטה/עדכון של עד 10 שדות קלט במערכת התפעולית/ אתר ובסיס נתונים</t>
  </si>
  <si>
    <t>עיבוד/יצירה של תהליך עסקי וקליטה/עדכון של עד 20 שדות קלט במערכת התפעולית/ אתר ובסיס נתונים</t>
  </si>
  <si>
    <t>עיבוד/יצירה של תהליך עסקי וקליטה/עדכון של עד 30 שדות קלט במערכת התפעולית/ אתר ובסיס נתונים</t>
  </si>
  <si>
    <t>עד 10 פרמטרים לחיפוש במסך איתור</t>
  </si>
  <si>
    <t>עד  20 פרמטרים לחיפוש במסך איתור</t>
  </si>
  <si>
    <t>תמורת צוות עובדי הספק לשנה (2,500 שעות)</t>
  </si>
  <si>
    <t>על המשתמש להזין עד כ- 30 שדות קלט</t>
  </si>
  <si>
    <t>על המשתמש להזין עד  20 פרמטרים לחיפוש במסך איתור</t>
  </si>
  <si>
    <t>5.1.2  תעריפון רכיב : בדיקות עבור יישומי מובייל</t>
  </si>
  <si>
    <t>5.1.1  תעריפון רכיב : בדיקות פונקציונאליות</t>
  </si>
  <si>
    <t>מ 51 טבלאות עד 150 טבלאות</t>
  </si>
  <si>
    <t>מ 151 טבלאות עד 300 טבלאות</t>
  </si>
  <si>
    <t>אגף טכנולוגיות דיגיטליות ומידע</t>
  </si>
  <si>
    <t>אספקת שירותי בדיקות איכות תוכנה (QA)</t>
  </si>
  <si>
    <t>26-2019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</si>
</sst>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9"/>
      <color indexed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  <scheme val="minor"/>
    </font>
    <font>
      <b/>
      <sz val="9"/>
      <color indexed="10"/>
      <name val="Arial"/>
      <family val="2"/>
      <scheme val="minor"/>
    </font>
    <font>
      <sz val="10"/>
      <name val="Arial"/>
      <family val="2"/>
      <scheme val="minor"/>
    </font>
    <font>
      <b/>
      <sz val="20"/>
      <name val="Arial"/>
      <family val="2"/>
      <scheme val="minor"/>
    </font>
    <font>
      <sz val="20"/>
      <name val="Arial"/>
      <family val="2"/>
      <scheme val="minor"/>
    </font>
    <font>
      <b/>
      <sz val="16"/>
      <name val="Arial"/>
      <family val="2"/>
      <scheme val="minor"/>
    </font>
    <font>
      <b/>
      <sz val="10"/>
      <color rgb="FF0070C0"/>
      <name val="Arial"/>
      <family val="2"/>
      <scheme val="minor"/>
    </font>
    <font>
      <b/>
      <sz val="10"/>
      <name val="Arial"/>
      <family val="2"/>
      <scheme val="minor"/>
    </font>
    <font>
      <sz val="10"/>
      <color indexed="8"/>
      <name val="Arial"/>
      <family val="2"/>
      <scheme val="minor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10"/>
      <name val="Arial"/>
      <scheme val="minor"/>
    </font>
    <font>
      <b/>
      <sz val="11"/>
      <color indexed="8"/>
      <name val="Arial"/>
      <family val="2"/>
      <scheme val="minor"/>
    </font>
    <font>
      <sz val="12"/>
      <name val="Arial"/>
      <family val="2"/>
      <scheme val="minor"/>
    </font>
    <font>
      <b/>
      <sz val="12"/>
      <color indexed="10"/>
      <name val="Arial"/>
      <family val="2"/>
      <scheme val="minor"/>
    </font>
    <font>
      <b/>
      <sz val="12"/>
      <color rgb="FF0070C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 applyProtection="1"/>
    <xf numFmtId="0" fontId="1" fillId="0" borderId="0" xfId="0" applyFont="1" applyBorder="1" applyAlignment="1" applyProtection="1"/>
    <xf numFmtId="0" fontId="4" fillId="0" borderId="0" xfId="1" applyFont="1" applyAlignment="1" applyProtection="1">
      <alignment vertical="center" wrapText="1"/>
    </xf>
    <xf numFmtId="0" fontId="1" fillId="0" borderId="0" xfId="0" applyFont="1" applyBorder="1" applyProtection="1"/>
    <xf numFmtId="0" fontId="5" fillId="3" borderId="3" xfId="0" applyFont="1" applyFill="1" applyBorder="1" applyAlignment="1" applyProtection="1">
      <alignment vertical="center" readingOrder="2"/>
    </xf>
    <xf numFmtId="0" fontId="5" fillId="3" borderId="7" xfId="0" applyFont="1" applyFill="1" applyBorder="1" applyAlignment="1" applyProtection="1">
      <alignment vertical="center" readingOrder="2"/>
    </xf>
    <xf numFmtId="0" fontId="1" fillId="0" borderId="0" xfId="0" applyFont="1" applyBorder="1" applyAlignment="1" applyProtection="1">
      <alignment vertical="center"/>
    </xf>
    <xf numFmtId="0" fontId="0" fillId="3" borderId="8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vertical="top" readingOrder="2"/>
    </xf>
    <xf numFmtId="0" fontId="5" fillId="4" borderId="11" xfId="0" applyFont="1" applyFill="1" applyBorder="1" applyAlignment="1" applyProtection="1">
      <alignment horizontal="center" vertical="center" wrapText="1" readingOrder="2"/>
    </xf>
    <xf numFmtId="0" fontId="5" fillId="4" borderId="2" xfId="0" applyFont="1" applyFill="1" applyBorder="1" applyAlignment="1" applyProtection="1">
      <alignment horizontal="center" vertical="center" wrapText="1" readingOrder="2"/>
    </xf>
    <xf numFmtId="0" fontId="5" fillId="4" borderId="3" xfId="0" applyFont="1" applyFill="1" applyBorder="1" applyAlignment="1" applyProtection="1">
      <alignment horizontal="center" vertical="center" wrapText="1" readingOrder="2"/>
    </xf>
    <xf numFmtId="0" fontId="2" fillId="8" borderId="0" xfId="0" applyFont="1" applyFill="1" applyBorder="1" applyAlignment="1" applyProtection="1">
      <alignment vertical="top" readingOrder="2"/>
    </xf>
    <xf numFmtId="0" fontId="8" fillId="0" borderId="0" xfId="0" applyFont="1" applyBorder="1" applyProtection="1"/>
    <xf numFmtId="0" fontId="9" fillId="5" borderId="0" xfId="0" applyFont="1" applyFill="1" applyBorder="1" applyAlignment="1" applyProtection="1">
      <alignment vertical="top" readingOrder="2"/>
    </xf>
    <xf numFmtId="0" fontId="10" fillId="0" borderId="0" xfId="1" applyFont="1" applyAlignment="1" applyProtection="1">
      <alignment vertical="center" wrapText="1"/>
    </xf>
    <xf numFmtId="0" fontId="11" fillId="0" borderId="0" xfId="0" applyFont="1" applyProtection="1"/>
    <xf numFmtId="0" fontId="9" fillId="2" borderId="0" xfId="0" applyFont="1" applyFill="1" applyBorder="1" applyAlignment="1" applyProtection="1">
      <alignment vertical="top" readingOrder="2"/>
    </xf>
    <xf numFmtId="0" fontId="10" fillId="2" borderId="0" xfId="1" applyFont="1" applyFill="1" applyAlignment="1" applyProtection="1">
      <alignment vertical="center" wrapText="1"/>
    </xf>
    <xf numFmtId="0" fontId="11" fillId="2" borderId="0" xfId="0" applyFont="1" applyFill="1" applyProtection="1"/>
    <xf numFmtId="0" fontId="12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2" borderId="5" xfId="0" applyFont="1" applyFill="1" applyBorder="1" applyAlignment="1" applyProtection="1">
      <alignment vertical="center" wrapText="1" readingOrder="2"/>
    </xf>
    <xf numFmtId="0" fontId="11" fillId="0" borderId="0" xfId="0" applyFont="1" applyBorder="1" applyProtection="1"/>
    <xf numFmtId="0" fontId="11" fillId="0" borderId="0" xfId="0" applyFont="1" applyBorder="1" applyAlignment="1" applyProtection="1"/>
    <xf numFmtId="0" fontId="16" fillId="2" borderId="5" xfId="0" applyFont="1" applyFill="1" applyBorder="1" applyAlignment="1" applyProtection="1">
      <alignment vertical="center" wrapText="1" readingOrder="2"/>
    </xf>
    <xf numFmtId="0" fontId="16" fillId="2" borderId="0" xfId="0" applyFont="1" applyFill="1" applyBorder="1" applyAlignment="1" applyProtection="1">
      <alignment vertical="center" wrapText="1" readingOrder="2"/>
    </xf>
    <xf numFmtId="0" fontId="11" fillId="2" borderId="0" xfId="0" applyFont="1" applyFill="1" applyBorder="1" applyAlignment="1" applyProtection="1"/>
    <xf numFmtId="0" fontId="5" fillId="4" borderId="13" xfId="0" applyFont="1" applyFill="1" applyBorder="1" applyAlignment="1" applyProtection="1">
      <alignment horizontal="center" vertical="center" wrapText="1" readingOrder="2"/>
    </xf>
    <xf numFmtId="0" fontId="5" fillId="4" borderId="20" xfId="0" applyFont="1" applyFill="1" applyBorder="1" applyAlignment="1" applyProtection="1">
      <alignment horizontal="center" vertical="center" wrapText="1" readingOrder="2"/>
    </xf>
    <xf numFmtId="0" fontId="5" fillId="4" borderId="21" xfId="0" applyFont="1" applyFill="1" applyBorder="1" applyAlignment="1" applyProtection="1">
      <alignment horizontal="center" vertical="center" wrapText="1" readingOrder="2"/>
    </xf>
    <xf numFmtId="0" fontId="5" fillId="4" borderId="26" xfId="0" applyFont="1" applyFill="1" applyBorder="1" applyAlignment="1" applyProtection="1">
      <alignment horizontal="center" vertical="center" wrapText="1" readingOrder="2"/>
    </xf>
    <xf numFmtId="3" fontId="21" fillId="6" borderId="7" xfId="0" applyNumberFormat="1" applyFont="1" applyFill="1" applyBorder="1" applyAlignment="1" applyProtection="1">
      <alignment horizontal="center" vertical="center" wrapText="1" readingOrder="1"/>
    </xf>
    <xf numFmtId="3" fontId="11" fillId="6" borderId="29" xfId="0" applyNumberFormat="1" applyFont="1" applyFill="1" applyBorder="1" applyAlignment="1" applyProtection="1">
      <alignment horizontal="center" vertical="center" wrapText="1" readingOrder="1"/>
    </xf>
    <xf numFmtId="9" fontId="17" fillId="0" borderId="17" xfId="2" applyFont="1" applyFill="1" applyBorder="1" applyAlignment="1" applyProtection="1">
      <alignment horizontal="center" wrapText="1" readingOrder="1"/>
      <protection locked="0"/>
    </xf>
    <xf numFmtId="0" fontId="5" fillId="4" borderId="24" xfId="0" applyFont="1" applyFill="1" applyBorder="1" applyAlignment="1" applyProtection="1">
      <alignment horizontal="center" vertical="center" wrapText="1" readingOrder="2"/>
    </xf>
    <xf numFmtId="164" fontId="11" fillId="6" borderId="1" xfId="0" applyNumberFormat="1" applyFont="1" applyFill="1" applyBorder="1" applyAlignment="1" applyProtection="1">
      <alignment horizontal="center" vertical="center" wrapText="1" readingOrder="1"/>
    </xf>
    <xf numFmtId="0" fontId="16" fillId="3" borderId="5" xfId="0" applyFont="1" applyFill="1" applyBorder="1" applyAlignment="1" applyProtection="1">
      <alignment horizontal="right" vertical="center" readingOrder="2"/>
    </xf>
    <xf numFmtId="0" fontId="16" fillId="9" borderId="31" xfId="0" applyFont="1" applyFill="1" applyBorder="1" applyAlignment="1" applyProtection="1">
      <alignment horizontal="right" vertical="center" readingOrder="2"/>
    </xf>
    <xf numFmtId="49" fontId="11" fillId="9" borderId="32" xfId="0" applyNumberFormat="1" applyFont="1" applyFill="1" applyBorder="1" applyAlignment="1" applyProtection="1">
      <alignment horizontal="center" vertical="center" wrapText="1" readingOrder="2"/>
    </xf>
    <xf numFmtId="0" fontId="0" fillId="3" borderId="1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right" vertical="top" readingOrder="2"/>
    </xf>
    <xf numFmtId="0" fontId="16" fillId="9" borderId="39" xfId="0" applyFont="1" applyFill="1" applyBorder="1" applyAlignment="1" applyProtection="1">
      <alignment horizontal="right" vertical="center" readingOrder="2"/>
    </xf>
    <xf numFmtId="0" fontId="0" fillId="0" borderId="0" xfId="0" applyFont="1" applyFill="1" applyBorder="1" applyAlignment="1" applyProtection="1">
      <alignment horizontal="center" vertical="center"/>
    </xf>
    <xf numFmtId="49" fontId="17" fillId="6" borderId="1" xfId="0" applyNumberFormat="1" applyFont="1" applyFill="1" applyBorder="1" applyAlignment="1" applyProtection="1">
      <alignment horizontal="center" vertical="center" wrapText="1" readingOrder="2"/>
    </xf>
    <xf numFmtId="49" fontId="17" fillId="6" borderId="1" xfId="2" applyNumberFormat="1" applyFont="1" applyFill="1" applyBorder="1" applyAlignment="1" applyProtection="1">
      <alignment horizontal="center" vertical="center" wrapText="1" readingOrder="2"/>
    </xf>
    <xf numFmtId="4" fontId="17" fillId="6" borderId="22" xfId="2" applyNumberFormat="1" applyFont="1" applyFill="1" applyBorder="1" applyAlignment="1" applyProtection="1">
      <alignment horizontal="center" vertical="center" wrapText="1" readingOrder="2"/>
    </xf>
    <xf numFmtId="49" fontId="17" fillId="6" borderId="11" xfId="0" applyNumberFormat="1" applyFont="1" applyFill="1" applyBorder="1" applyAlignment="1" applyProtection="1">
      <alignment horizontal="center" vertical="center" wrapText="1" readingOrder="2"/>
    </xf>
    <xf numFmtId="49" fontId="17" fillId="6" borderId="2" xfId="2" applyNumberFormat="1" applyFont="1" applyFill="1" applyBorder="1" applyAlignment="1" applyProtection="1">
      <alignment horizontal="center" vertical="center" wrapText="1" readingOrder="2"/>
    </xf>
    <xf numFmtId="49" fontId="17" fillId="6" borderId="16" xfId="0" applyNumberFormat="1" applyFont="1" applyFill="1" applyBorder="1" applyAlignment="1" applyProtection="1">
      <alignment horizontal="center" vertical="center" wrapText="1" readingOrder="2"/>
    </xf>
    <xf numFmtId="49" fontId="17" fillId="6" borderId="19" xfId="2" applyNumberFormat="1" applyFont="1" applyFill="1" applyBorder="1" applyAlignment="1" applyProtection="1">
      <alignment horizontal="center" vertical="center" wrapText="1" readingOrder="2"/>
    </xf>
    <xf numFmtId="4" fontId="17" fillId="6" borderId="23" xfId="2" applyNumberFormat="1" applyFont="1" applyFill="1" applyBorder="1" applyAlignment="1" applyProtection="1">
      <alignment horizontal="center" vertical="center" wrapText="1" readingOrder="2"/>
    </xf>
    <xf numFmtId="49" fontId="17" fillId="9" borderId="32" xfId="2" applyNumberFormat="1" applyFont="1" applyFill="1" applyBorder="1" applyAlignment="1" applyProtection="1">
      <alignment horizontal="center" vertical="center" wrapText="1" readingOrder="2"/>
    </xf>
    <xf numFmtId="4" fontId="20" fillId="9" borderId="35" xfId="2" applyNumberFormat="1" applyFont="1" applyFill="1" applyBorder="1" applyAlignment="1" applyProtection="1">
      <alignment horizontal="center" vertical="center" wrapText="1" readingOrder="2"/>
    </xf>
    <xf numFmtId="4" fontId="20" fillId="9" borderId="26" xfId="2" applyNumberFormat="1" applyFont="1" applyFill="1" applyBorder="1" applyAlignment="1" applyProtection="1">
      <alignment horizontal="center" vertical="center" wrapText="1" readingOrder="2"/>
    </xf>
    <xf numFmtId="4" fontId="20" fillId="9" borderId="36" xfId="2" applyNumberFormat="1" applyFont="1" applyFill="1" applyBorder="1" applyAlignment="1" applyProtection="1">
      <alignment horizontal="center" vertical="center" wrapText="1" readingOrder="2"/>
    </xf>
    <xf numFmtId="4" fontId="19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" fontId="11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" fontId="11" fillId="2" borderId="15" xfId="0" applyNumberFormat="1" applyFont="1" applyFill="1" applyBorder="1" applyAlignment="1" applyProtection="1">
      <alignment horizontal="center" vertical="center" wrapText="1" readingOrder="2"/>
      <protection locked="0"/>
    </xf>
    <xf numFmtId="49" fontId="17" fillId="6" borderId="11" xfId="0" applyNumberFormat="1" applyFont="1" applyFill="1" applyBorder="1" applyAlignment="1" applyProtection="1">
      <alignment horizontal="center" vertical="center" wrapText="1"/>
    </xf>
    <xf numFmtId="49" fontId="17" fillId="6" borderId="16" xfId="0" applyNumberFormat="1" applyFont="1" applyFill="1" applyBorder="1" applyAlignment="1" applyProtection="1">
      <alignment horizontal="center" vertical="center" wrapText="1"/>
    </xf>
    <xf numFmtId="49" fontId="17" fillId="6" borderId="15" xfId="2" applyNumberFormat="1" applyFont="1" applyFill="1" applyBorder="1" applyAlignment="1" applyProtection="1">
      <alignment horizontal="center" vertical="center" wrapText="1" readingOrder="2"/>
    </xf>
    <xf numFmtId="49" fontId="18" fillId="6" borderId="2" xfId="2" applyNumberFormat="1" applyFont="1" applyFill="1" applyBorder="1" applyAlignment="1" applyProtection="1">
      <alignment horizontal="center" vertical="center" wrapText="1" readingOrder="2"/>
    </xf>
    <xf numFmtId="49" fontId="18" fillId="6" borderId="19" xfId="2" applyNumberFormat="1" applyFont="1" applyFill="1" applyBorder="1" applyAlignment="1" applyProtection="1">
      <alignment horizontal="center" vertical="center" wrapText="1" readingOrder="2"/>
    </xf>
    <xf numFmtId="49" fontId="17" fillId="6" borderId="2" xfId="0" applyNumberFormat="1" applyFont="1" applyFill="1" applyBorder="1" applyAlignment="1" applyProtection="1">
      <alignment horizontal="center" vertical="center" wrapText="1" readingOrder="2"/>
    </xf>
    <xf numFmtId="49" fontId="17" fillId="6" borderId="24" xfId="0" applyNumberFormat="1" applyFont="1" applyFill="1" applyBorder="1" applyAlignment="1" applyProtection="1">
      <alignment horizontal="center" vertical="center" wrapText="1" readingOrder="2"/>
    </xf>
    <xf numFmtId="49" fontId="17" fillId="6" borderId="4" xfId="0" applyNumberFormat="1" applyFont="1" applyFill="1" applyBorder="1" applyAlignment="1" applyProtection="1">
      <alignment horizontal="center" vertical="center" wrapText="1" readingOrder="2"/>
    </xf>
    <xf numFmtId="49" fontId="17" fillId="6" borderId="15" xfId="0" applyNumberFormat="1" applyFont="1" applyFill="1" applyBorder="1" applyAlignment="1" applyProtection="1">
      <alignment horizontal="center" vertical="center" wrapText="1" readingOrder="2"/>
    </xf>
    <xf numFmtId="49" fontId="17" fillId="6" borderId="25" xfId="0" applyNumberFormat="1" applyFont="1" applyFill="1" applyBorder="1" applyAlignment="1" applyProtection="1">
      <alignment horizontal="center" vertical="center" wrapText="1" readingOrder="2"/>
    </xf>
    <xf numFmtId="9" fontId="11" fillId="6" borderId="1" xfId="0" applyNumberFormat="1" applyFont="1" applyFill="1" applyBorder="1" applyAlignment="1" applyProtection="1">
      <alignment horizontal="center" vertical="center" wrapText="1" readingOrder="2"/>
    </xf>
    <xf numFmtId="9" fontId="17" fillId="6" borderId="17" xfId="2" applyFont="1" applyFill="1" applyBorder="1" applyAlignment="1" applyProtection="1">
      <alignment horizontal="center" wrapText="1" readingOrder="1"/>
    </xf>
    <xf numFmtId="10" fontId="20" fillId="9" borderId="34" xfId="2" applyNumberFormat="1" applyFont="1" applyFill="1" applyBorder="1" applyAlignment="1" applyProtection="1">
      <alignment horizontal="center" vertical="center" wrapText="1" readingOrder="2"/>
    </xf>
    <xf numFmtId="4" fontId="20" fillId="9" borderId="38" xfId="2" applyNumberFormat="1" applyFont="1" applyFill="1" applyBorder="1" applyAlignment="1" applyProtection="1">
      <alignment horizontal="center" vertical="center" wrapText="1" readingOrder="2"/>
    </xf>
    <xf numFmtId="3" fontId="20" fillId="9" borderId="38" xfId="2" applyNumberFormat="1" applyFont="1" applyFill="1" applyBorder="1" applyAlignment="1" applyProtection="1">
      <alignment horizontal="center" vertical="center" wrapText="1" readingOrder="2"/>
    </xf>
    <xf numFmtId="3" fontId="20" fillId="9" borderId="26" xfId="2" applyNumberFormat="1" applyFont="1" applyFill="1" applyBorder="1" applyAlignment="1" applyProtection="1">
      <alignment horizontal="center" vertical="center" wrapText="1" readingOrder="2"/>
    </xf>
    <xf numFmtId="0" fontId="0" fillId="0" borderId="0" xfId="0" applyProtection="1"/>
    <xf numFmtId="0" fontId="6" fillId="0" borderId="0" xfId="0" applyFont="1" applyAlignment="1" applyProtection="1">
      <alignment vertical="center"/>
    </xf>
    <xf numFmtId="0" fontId="7" fillId="7" borderId="30" xfId="0" applyFont="1" applyFill="1" applyBorder="1" applyAlignment="1" applyProtection="1">
      <alignment horizontal="right" vertical="center" readingOrder="2"/>
    </xf>
    <xf numFmtId="3" fontId="7" fillId="8" borderId="35" xfId="0" applyNumberFormat="1" applyFont="1" applyFill="1" applyBorder="1" applyAlignment="1" applyProtection="1">
      <alignment horizontal="center" vertical="center"/>
    </xf>
    <xf numFmtId="0" fontId="7" fillId="7" borderId="18" xfId="0" applyFont="1" applyFill="1" applyBorder="1" applyAlignment="1" applyProtection="1">
      <alignment horizontal="right" vertical="center" readingOrder="2"/>
    </xf>
    <xf numFmtId="3" fontId="7" fillId="8" borderId="27" xfId="0" applyNumberFormat="1" applyFont="1" applyFill="1" applyBorder="1" applyAlignment="1" applyProtection="1">
      <alignment horizontal="center" vertical="center"/>
    </xf>
    <xf numFmtId="0" fontId="7" fillId="7" borderId="28" xfId="0" applyFont="1" applyFill="1" applyBorder="1" applyAlignment="1" applyProtection="1">
      <alignment horizontal="right" vertical="center" readingOrder="2"/>
    </xf>
    <xf numFmtId="3" fontId="7" fillId="8" borderId="23" xfId="0" applyNumberFormat="1" applyFont="1" applyFill="1" applyBorder="1" applyAlignment="1" applyProtection="1">
      <alignment horizontal="center" vertical="center"/>
    </xf>
    <xf numFmtId="0" fontId="7" fillId="7" borderId="12" xfId="0" applyFont="1" applyFill="1" applyBorder="1" applyAlignment="1" applyProtection="1">
      <alignment horizontal="right" vertical="center"/>
    </xf>
    <xf numFmtId="3" fontId="7" fillId="8" borderId="36" xfId="0" applyNumberFormat="1" applyFont="1" applyFill="1" applyBorder="1" applyAlignment="1" applyProtection="1">
      <alignment horizontal="center" vertical="center"/>
    </xf>
    <xf numFmtId="3" fontId="22" fillId="9" borderId="26" xfId="2" applyNumberFormat="1" applyFont="1" applyFill="1" applyBorder="1" applyAlignment="1" applyProtection="1">
      <alignment horizontal="center" vertical="center" wrapText="1" readingOrder="2"/>
    </xf>
    <xf numFmtId="0" fontId="9" fillId="2" borderId="0" xfId="0" applyFont="1" applyFill="1" applyBorder="1" applyAlignment="1" applyProtection="1">
      <alignment vertical="center" readingOrder="2"/>
    </xf>
    <xf numFmtId="0" fontId="23" fillId="0" borderId="0" xfId="0" applyFont="1" applyBorder="1" applyAlignment="1" applyProtection="1">
      <alignment vertical="center"/>
    </xf>
    <xf numFmtId="0" fontId="23" fillId="0" borderId="0" xfId="0" applyFont="1" applyBorder="1" applyAlignment="1" applyProtection="1"/>
    <xf numFmtId="0" fontId="23" fillId="0" borderId="0" xfId="0" applyFont="1" applyProtection="1"/>
    <xf numFmtId="0" fontId="9" fillId="2" borderId="14" xfId="0" applyFont="1" applyFill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right" vertical="center" wrapText="1"/>
    </xf>
    <xf numFmtId="0" fontId="23" fillId="2" borderId="0" xfId="0" applyFont="1" applyFill="1" applyBorder="1" applyAlignment="1" applyProtection="1"/>
    <xf numFmtId="0" fontId="23" fillId="2" borderId="0" xfId="0" applyFont="1" applyFill="1" applyProtection="1"/>
    <xf numFmtId="0" fontId="24" fillId="2" borderId="0" xfId="1" applyFont="1" applyFill="1" applyAlignment="1" applyProtection="1">
      <alignment vertical="center" wrapText="1"/>
    </xf>
    <xf numFmtId="0" fontId="25" fillId="2" borderId="5" xfId="0" applyFont="1" applyFill="1" applyBorder="1" applyAlignment="1" applyProtection="1">
      <alignment horizontal="center" vertical="center" wrapText="1" readingOrder="2"/>
    </xf>
    <xf numFmtId="0" fontId="9" fillId="3" borderId="6" xfId="0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right" vertical="center"/>
    </xf>
    <xf numFmtId="0" fontId="0" fillId="0" borderId="29" xfId="0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49" fontId="20" fillId="9" borderId="37" xfId="2" applyNumberFormat="1" applyFont="1" applyFill="1" applyBorder="1" applyAlignment="1" applyProtection="1">
      <alignment horizontal="center" vertical="center" wrapText="1" readingOrder="2"/>
    </xf>
    <xf numFmtId="0" fontId="0" fillId="0" borderId="21" xfId="0" applyBorder="1" applyAlignment="1" applyProtection="1">
      <alignment horizontal="center" vertical="center" wrapText="1" readingOrder="2"/>
    </xf>
    <xf numFmtId="0" fontId="16" fillId="9" borderId="37" xfId="0" applyFont="1" applyFill="1" applyBorder="1" applyAlignment="1" applyProtection="1">
      <alignment horizontal="right" vertical="center" readingOrder="2"/>
    </xf>
    <xf numFmtId="0" fontId="0" fillId="0" borderId="10" xfId="0" applyBorder="1" applyAlignment="1" applyProtection="1">
      <alignment vertical="center" readingOrder="2"/>
    </xf>
    <xf numFmtId="0" fontId="5" fillId="3" borderId="6" xfId="0" applyFont="1" applyFill="1" applyBorder="1" applyAlignment="1" applyProtection="1">
      <alignment horizontal="right" vertical="center"/>
    </xf>
    <xf numFmtId="0" fontId="5" fillId="3" borderId="9" xfId="0" applyFont="1" applyFill="1" applyBorder="1" applyAlignment="1" applyProtection="1">
      <alignment horizontal="right" vertical="center"/>
    </xf>
    <xf numFmtId="0" fontId="5" fillId="3" borderId="10" xfId="0" applyFont="1" applyFill="1" applyBorder="1" applyAlignment="1" applyProtection="1">
      <alignment horizontal="right" vertical="center"/>
    </xf>
    <xf numFmtId="0" fontId="16" fillId="9" borderId="41" xfId="0" applyFont="1" applyFill="1" applyBorder="1" applyAlignment="1" applyProtection="1">
      <alignment horizontal="right" vertical="center" readingOrder="2"/>
    </xf>
    <xf numFmtId="0" fontId="0" fillId="0" borderId="42" xfId="0" applyBorder="1" applyAlignment="1" applyProtection="1">
      <alignment horizontal="right" vertical="center" readingOrder="2"/>
    </xf>
    <xf numFmtId="0" fontId="0" fillId="0" borderId="43" xfId="0" applyBorder="1" applyAlignment="1" applyProtection="1">
      <alignment horizontal="right" vertical="center" readingOrder="2"/>
    </xf>
    <xf numFmtId="0" fontId="16" fillId="9" borderId="44" xfId="0" applyFont="1" applyFill="1" applyBorder="1" applyAlignment="1" applyProtection="1">
      <alignment horizontal="right" vertical="center" readingOrder="2"/>
    </xf>
    <xf numFmtId="0" fontId="0" fillId="0" borderId="14" xfId="0" applyBorder="1" applyAlignment="1" applyProtection="1">
      <alignment horizontal="right" vertical="center" readingOrder="2"/>
    </xf>
    <xf numFmtId="0" fontId="0" fillId="0" borderId="40" xfId="0" applyBorder="1" applyAlignment="1" applyProtection="1">
      <alignment horizontal="right" vertical="center" readingOrder="2"/>
    </xf>
    <xf numFmtId="0" fontId="16" fillId="9" borderId="45" xfId="0" applyFont="1" applyFill="1" applyBorder="1" applyAlignment="1" applyProtection="1">
      <alignment horizontal="right" vertical="center" readingOrder="2"/>
    </xf>
    <xf numFmtId="0" fontId="0" fillId="0" borderId="33" xfId="0" applyBorder="1" applyAlignment="1" applyProtection="1">
      <alignment horizontal="right" vertical="center" readingOrder="2"/>
    </xf>
    <xf numFmtId="0" fontId="0" fillId="0" borderId="46" xfId="0" applyBorder="1" applyAlignment="1" applyProtection="1">
      <alignment horizontal="right" vertical="center" readingOrder="2"/>
    </xf>
  </cellXfs>
  <cellStyles count="3">
    <cellStyle name="Hyperlink" xfId="1" builtinId="8"/>
    <cellStyle name="Normal" xfId="0" builtinId="0"/>
    <cellStyle name="Percent" xfId="2" builtinId="5"/>
  </cellStyles>
  <dxfs count="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164" formatCode="#,##0.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164" formatCode="#,##0.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165" formatCode="0.0"/>
      <alignment horizontal="center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2"/>
      <border diagonalUp="0" diagonalDown="0">
        <left/>
        <right/>
        <top/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minor"/>
      </font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</dxfs>
  <tableStyles count="0" defaultTableStyle="TableStyleMedium2" defaultPivotStyle="PivotStyleLight16"/>
  <colors>
    <mruColors>
      <color rgb="FFE6E5FF"/>
      <color rgb="FFDDF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733426</xdr:colOff>
      <xdr:row>1</xdr:row>
      <xdr:rowOff>47624</xdr:rowOff>
    </xdr:from>
    <xdr:to>
      <xdr:col>3</xdr:col>
      <xdr:colOff>542926</xdr:colOff>
      <xdr:row>4</xdr:row>
      <xdr:rowOff>95249</xdr:rowOff>
    </xdr:to>
    <xdr:pic>
      <xdr:nvPicPr>
        <xdr:cNvPr id="2" name="תמונה 1" descr="תיאור: semelmedin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333724" y="295274"/>
          <a:ext cx="6572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783981</xdr:colOff>
      <xdr:row>0</xdr:row>
      <xdr:rowOff>0</xdr:rowOff>
    </xdr:from>
    <xdr:to>
      <xdr:col>5</xdr:col>
      <xdr:colOff>1169178</xdr:colOff>
      <xdr:row>1</xdr:row>
      <xdr:rowOff>134370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06210480-9335-407F-ABED-D1730D1BA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9687495" y="0"/>
          <a:ext cx="385197" cy="38348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945173</xdr:colOff>
      <xdr:row>0</xdr:row>
      <xdr:rowOff>0</xdr:rowOff>
    </xdr:from>
    <xdr:to>
      <xdr:col>4</xdr:col>
      <xdr:colOff>18851</xdr:colOff>
      <xdr:row>2</xdr:row>
      <xdr:rowOff>17139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BA344D91-01F3-4348-AE37-DF9892D87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1226149" y="0"/>
          <a:ext cx="385197" cy="383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390207</xdr:colOff>
      <xdr:row>0</xdr:row>
      <xdr:rowOff>41411</xdr:rowOff>
    </xdr:from>
    <xdr:to>
      <xdr:col>4</xdr:col>
      <xdr:colOff>775404</xdr:colOff>
      <xdr:row>1</xdr:row>
      <xdr:rowOff>176418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9E899240-188C-48D0-BC72-07C7AB613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905901" y="41411"/>
          <a:ext cx="385197" cy="3834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422413</xdr:colOff>
      <xdr:row>0</xdr:row>
      <xdr:rowOff>24847</xdr:rowOff>
    </xdr:from>
    <xdr:to>
      <xdr:col>4</xdr:col>
      <xdr:colOff>807610</xdr:colOff>
      <xdr:row>1</xdr:row>
      <xdr:rowOff>159854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FF354F9D-57FB-41FE-8792-F0E7F5D2C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873695" y="24847"/>
          <a:ext cx="385197" cy="3834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389284</xdr:colOff>
      <xdr:row>0</xdr:row>
      <xdr:rowOff>8282</xdr:rowOff>
    </xdr:from>
    <xdr:to>
      <xdr:col>4</xdr:col>
      <xdr:colOff>774481</xdr:colOff>
      <xdr:row>1</xdr:row>
      <xdr:rowOff>143289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9D40CBA0-0CCF-4A14-915A-ACA1DD4FD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906824" y="8282"/>
          <a:ext cx="385197" cy="3834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389282</xdr:colOff>
      <xdr:row>0</xdr:row>
      <xdr:rowOff>8283</xdr:rowOff>
    </xdr:from>
    <xdr:to>
      <xdr:col>4</xdr:col>
      <xdr:colOff>774479</xdr:colOff>
      <xdr:row>1</xdr:row>
      <xdr:rowOff>143290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03CA8298-0C83-4E41-8465-D1C7298CB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906826" y="8283"/>
          <a:ext cx="385197" cy="3834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0</xdr:rowOff>
    </xdr:from>
    <xdr:to>
      <xdr:col>4</xdr:col>
      <xdr:colOff>766197</xdr:colOff>
      <xdr:row>1</xdr:row>
      <xdr:rowOff>135007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4B55DA1F-5DE7-4A76-93B8-3045652D9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915108" y="0"/>
          <a:ext cx="385197" cy="3834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372717</xdr:colOff>
      <xdr:row>0</xdr:row>
      <xdr:rowOff>0</xdr:rowOff>
    </xdr:from>
    <xdr:to>
      <xdr:col>4</xdr:col>
      <xdr:colOff>757914</xdr:colOff>
      <xdr:row>1</xdr:row>
      <xdr:rowOff>135007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40C37EE5-BA5D-4615-A443-2A8C367C2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923391" y="0"/>
          <a:ext cx="385197" cy="383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414130</xdr:colOff>
      <xdr:row>0</xdr:row>
      <xdr:rowOff>0</xdr:rowOff>
    </xdr:from>
    <xdr:to>
      <xdr:col>4</xdr:col>
      <xdr:colOff>799327</xdr:colOff>
      <xdr:row>1</xdr:row>
      <xdr:rowOff>135007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232F21ED-1CE9-434F-B4EB-566C3CD04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881978" y="0"/>
          <a:ext cx="385197" cy="3834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389283</xdr:colOff>
      <xdr:row>0</xdr:row>
      <xdr:rowOff>8282</xdr:rowOff>
    </xdr:from>
    <xdr:to>
      <xdr:col>4</xdr:col>
      <xdr:colOff>774480</xdr:colOff>
      <xdr:row>1</xdr:row>
      <xdr:rowOff>143289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E9E80B3E-FF06-4B86-B0E2-8322F2A6D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906825" y="8282"/>
          <a:ext cx="385197" cy="3834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טבלה13" displayName="טבלה13" ref="A8:E21" totalsRowShown="0" headerRowDxfId="90" dataDxfId="88" headerRowBorderDxfId="89" tableBorderDxfId="87" totalsRowBorderDxfId="86">
  <tableColumns count="5">
    <tableColumn id="2" name="סוג הרכיב" dataDxfId="85"/>
    <tableColumn id="3" name="תיאור הרכיב" dataDxfId="84" dataCellStyle="Percent"/>
    <tableColumn id="5" name="כמות רכיבים משתתפים" dataDxfId="83" dataCellStyle="Percent"/>
    <tableColumn id="4" name="עלות רכיב בודד ב- ₪" dataDxfId="82"/>
    <tableColumn id="6" name="סה&quot;כ ב- ₪ " dataDxfId="81" dataCellStyle="Percent">
      <calculatedColumnFormula>1+2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טבלה135" displayName="טבלה135" ref="A8:E15" totalsRowShown="0" headerRowDxfId="80" dataDxfId="78" headerRowBorderDxfId="79" tableBorderDxfId="77" totalsRowBorderDxfId="76">
  <tableColumns count="5">
    <tableColumn id="2" name="סוג הרכיב" dataDxfId="75"/>
    <tableColumn id="3" name="תיאור הרכיב" dataDxfId="74" dataCellStyle="Percent"/>
    <tableColumn id="5" name="כמות רכיבים משתתפים" dataDxfId="73" dataCellStyle="Percent"/>
    <tableColumn id="4" name="עלות רכיב בודד ב- ₪" dataDxfId="72"/>
    <tableColumn id="6" name="סה&quot;כ ב- ₪ " dataDxfId="71" dataCellStyle="Percent">
      <calculatedColumnFormula>1+2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טבלה136" displayName="טבלה136" ref="A8:E21" totalsRowShown="0" headerRowDxfId="70" dataDxfId="68" headerRowBorderDxfId="69" tableBorderDxfId="67" totalsRowBorderDxfId="66">
  <tableColumns count="5">
    <tableColumn id="2" name="סוג הרכיב" dataDxfId="65"/>
    <tableColumn id="3" name="תיאור הרכיב" dataDxfId="64" dataCellStyle="Percent"/>
    <tableColumn id="5" name="כמות רכיבים משתתפים" dataDxfId="63" dataCellStyle="Percent"/>
    <tableColumn id="4" name="עלות רכיב בודד ב- ₪" dataDxfId="62"/>
    <tableColumn id="6" name="סה&quot;כ ב- ₪ " dataDxfId="61" dataCellStyle="Percent">
      <calculatedColumnFormula>1+2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טבלה1367" displayName="טבלה1367" ref="A8:E18" totalsRowShown="0" headerRowDxfId="60" dataDxfId="58" headerRowBorderDxfId="59" tableBorderDxfId="57" totalsRowBorderDxfId="56">
  <tableColumns count="5">
    <tableColumn id="2" name="סוג הרכיב" dataDxfId="55"/>
    <tableColumn id="3" name="תיאור הרכיב" dataDxfId="54" dataCellStyle="Percent"/>
    <tableColumn id="5" name="כמות רכיבים משתתפים" dataDxfId="53" dataCellStyle="Percent"/>
    <tableColumn id="4" name="עלות רכיב בודד ב- ₪" dataDxfId="52"/>
    <tableColumn id="6" name="סה&quot;כ ב- ₪ " dataDxfId="51" dataCellStyle="Percent">
      <calculatedColumnFormula>1+2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טבלה13678" displayName="טבלה13678" ref="A8:E12" totalsRowShown="0" headerRowDxfId="50" dataDxfId="48" headerRowBorderDxfId="49" tableBorderDxfId="47" totalsRowBorderDxfId="46">
  <tableColumns count="5">
    <tableColumn id="2" name="סוג הרכיב" dataDxfId="45"/>
    <tableColumn id="3" name="תיאור הרכיב" dataDxfId="44" dataCellStyle="Percent"/>
    <tableColumn id="5" name="כמות רכיבים משתתפים" dataDxfId="43" dataCellStyle="Percent"/>
    <tableColumn id="4" name="עלות רכיב בודד ב- ₪" dataDxfId="42"/>
    <tableColumn id="6" name="סה&quot;כ ב- ₪ " dataDxfId="41" dataCellStyle="Percent">
      <calculatedColumnFormula>1+2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טבלה13679" displayName="טבלה13679" ref="A8:E15" totalsRowShown="0" headerRowDxfId="40" dataDxfId="38" headerRowBorderDxfId="39" tableBorderDxfId="37" totalsRowBorderDxfId="36">
  <tableColumns count="5">
    <tableColumn id="2" name="סוג הרכיב" dataDxfId="35"/>
    <tableColumn id="3" name="תיאור הרכיב" dataDxfId="34" dataCellStyle="Percent"/>
    <tableColumn id="5" name="כמות רכיבים משתתפים" dataDxfId="33" dataCellStyle="Percent"/>
    <tableColumn id="4" name="עלות רכיב בודד ב- ₪" dataDxfId="32"/>
    <tableColumn id="6" name="סה&quot;כ ב- ₪ " dataDxfId="31" dataCellStyle="Percent">
      <calculatedColumnFormula>1+2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טבלה1367910" displayName="טבלה1367910" ref="A8:E15" totalsRowShown="0" headerRowDxfId="30" dataDxfId="28" headerRowBorderDxfId="29" tableBorderDxfId="27" totalsRowBorderDxfId="26">
  <tableColumns count="5">
    <tableColumn id="2" name="סוג הרכיב" dataDxfId="25"/>
    <tableColumn id="3" name="תיאור הרכיב" dataDxfId="24" dataCellStyle="Percent"/>
    <tableColumn id="5" name="כמות רכיבים משתתפים" dataDxfId="23" dataCellStyle="Percent"/>
    <tableColumn id="4" name="עלות רכיב בודד ב- ₪" dataDxfId="22"/>
    <tableColumn id="6" name="סה&quot;כ ב- ₪ " dataDxfId="21" dataCellStyle="Percent">
      <calculatedColumnFormula>1+2</calculatedColumn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טבלה1367811" displayName="טבלה1367811" ref="A8:E12" totalsRowShown="0" headerRowDxfId="20" dataDxfId="18" headerRowBorderDxfId="19" tableBorderDxfId="17" totalsRowBorderDxfId="16">
  <tableColumns count="5">
    <tableColumn id="2" name="סוג הרכיב" dataDxfId="15"/>
    <tableColumn id="3" name="תיאור הרכיב" dataDxfId="14" dataCellStyle="Percent"/>
    <tableColumn id="5" name="כמות רכיבים משתתפים" dataDxfId="13" dataCellStyle="Percent"/>
    <tableColumn id="4" name="עלות רכיב בודד ב- ₪" dataDxfId="12"/>
    <tableColumn id="6" name="סה&quot;כ ב- ₪ " dataDxfId="11" dataCellStyle="Percent">
      <calculatedColumnFormula>1+2</calculatedColumnFormula>
    </tableColumn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" name="טבלה1" displayName="טבלה1" ref="A8:F14" totalsRowShown="0" headerRowDxfId="10" dataDxfId="8" headerRowBorderDxfId="9" tableBorderDxfId="7" totalsRowBorderDxfId="6">
  <tableColumns count="6">
    <tableColumn id="1" name="תפקיד" dataDxfId="5"/>
    <tableColumn id="2" name="תעריף שעה מרבי (₪) " dataDxfId="4"/>
    <tableColumn id="6" name="אחוז הנחה" dataDxfId="3" dataCellStyle="Percent"/>
    <tableColumn id="5" name="תעריף לאחר הנחה (₪) " dataDxfId="2">
      <calculatedColumnFormula>B9*(1-C9)</calculatedColumnFormula>
    </tableColumn>
    <tableColumn id="3" name="משקל" dataDxfId="1" dataCellStyle="Percent"/>
    <tableColumn id="4" name="תעריף משוקלל" dataDxfId="0">
      <calculatedColumnFormula>D9*E9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theme="7" tint="0.39997558519241921"/>
    <pageSetUpPr fitToPage="1"/>
  </sheetPr>
  <dimension ref="A1:E19"/>
  <sheetViews>
    <sheetView showGridLines="0" rightToLeft="1" zoomScaleNormal="100" workbookViewId="0">
      <pane xSplit="4" ySplit="17" topLeftCell="E18" activePane="bottomRight" state="frozen"/>
      <selection activeCell="O6" sqref="O6"/>
      <selection pane="topRight" activeCell="O6" sqref="O6"/>
      <selection pane="bottomLeft" activeCell="O6" sqref="O6"/>
      <selection pane="bottomRight"/>
    </sheetView>
  </sheetViews>
  <sheetFormatPr defaultColWidth="9.109375" defaultRowHeight="13.2" x14ac:dyDescent="0.25"/>
  <cols>
    <col min="1" max="1" width="17.5546875" style="17" customWidth="1"/>
    <col min="2" max="2" width="32.88671875" style="17" customWidth="1"/>
    <col min="3" max="3" width="12.6640625" style="17" customWidth="1"/>
    <col min="4" max="4" width="9.44140625" style="17" customWidth="1"/>
    <col min="5" max="16384" width="9.109375" style="17"/>
  </cols>
  <sheetData>
    <row r="1" spans="1:5" ht="19.649999999999999" customHeight="1" x14ac:dyDescent="0.25">
      <c r="A1" s="15" t="s">
        <v>4</v>
      </c>
      <c r="B1" s="15"/>
      <c r="C1" s="15"/>
      <c r="D1" s="15"/>
      <c r="E1" s="16"/>
    </row>
    <row r="2" spans="1:5" s="20" customFormat="1" ht="19.649999999999999" customHeight="1" x14ac:dyDescent="0.25">
      <c r="A2" s="18"/>
      <c r="B2" s="18"/>
      <c r="C2" s="18"/>
      <c r="D2" s="18"/>
      <c r="E2" s="19"/>
    </row>
    <row r="3" spans="1:5" s="20" customFormat="1" ht="19.649999999999999" customHeight="1" x14ac:dyDescent="0.25">
      <c r="A3" s="18"/>
      <c r="B3" s="18"/>
      <c r="C3" s="18"/>
      <c r="D3" s="18"/>
      <c r="E3" s="19"/>
    </row>
    <row r="4" spans="1:5" s="20" customFormat="1" ht="19.649999999999999" customHeight="1" x14ac:dyDescent="0.25">
      <c r="B4" s="21" t="s">
        <v>9</v>
      </c>
      <c r="C4" s="18"/>
      <c r="D4" s="18"/>
      <c r="E4" s="19"/>
    </row>
    <row r="5" spans="1:5" s="20" customFormat="1" ht="19.649999999999999" customHeight="1" x14ac:dyDescent="0.4">
      <c r="B5" s="22" t="s">
        <v>10</v>
      </c>
      <c r="C5" s="18"/>
      <c r="D5" s="18"/>
      <c r="E5" s="19"/>
    </row>
    <row r="6" spans="1:5" s="20" customFormat="1" ht="19.649999999999999" customHeight="1" x14ac:dyDescent="0.25">
      <c r="A6" s="18"/>
      <c r="B6" s="18"/>
      <c r="C6" s="18"/>
      <c r="D6" s="18"/>
      <c r="E6" s="19"/>
    </row>
    <row r="7" spans="1:5" s="20" customFormat="1" ht="19.649999999999999" customHeight="1" x14ac:dyDescent="0.4">
      <c r="A7" s="18"/>
      <c r="B7" s="23" t="s">
        <v>126</v>
      </c>
      <c r="C7" s="18"/>
      <c r="D7" s="18"/>
      <c r="E7" s="19"/>
    </row>
    <row r="8" spans="1:5" s="20" customFormat="1" ht="19.649999999999999" customHeight="1" x14ac:dyDescent="0.25">
      <c r="A8" s="18"/>
      <c r="B8" s="18"/>
      <c r="C8" s="18"/>
      <c r="D8" s="18"/>
      <c r="E8" s="19"/>
    </row>
    <row r="9" spans="1:5" ht="18.75" customHeight="1" thickBot="1" x14ac:dyDescent="0.3">
      <c r="A9" s="18"/>
      <c r="B9" s="24"/>
      <c r="C9" s="25"/>
      <c r="D9" s="25"/>
      <c r="E9" s="26"/>
    </row>
    <row r="10" spans="1:5" s="91" customFormat="1" ht="18.75" customHeight="1" thickBot="1" x14ac:dyDescent="0.3">
      <c r="A10" s="88" t="s">
        <v>3</v>
      </c>
      <c r="B10" s="98" t="s">
        <v>127</v>
      </c>
      <c r="C10" s="99"/>
      <c r="D10" s="89"/>
      <c r="E10" s="90"/>
    </row>
    <row r="11" spans="1:5" s="95" customFormat="1" ht="18.75" customHeight="1" thickBot="1" x14ac:dyDescent="0.3">
      <c r="A11" s="88"/>
      <c r="B11" s="92"/>
      <c r="C11" s="93"/>
      <c r="D11" s="93"/>
      <c r="E11" s="94"/>
    </row>
    <row r="12" spans="1:5" s="91" customFormat="1" ht="18.75" customHeight="1" thickBot="1" x14ac:dyDescent="0.3">
      <c r="A12" s="88" t="s">
        <v>2</v>
      </c>
      <c r="B12" s="98" t="s">
        <v>128</v>
      </c>
      <c r="C12" s="99"/>
      <c r="D12" s="89"/>
      <c r="E12" s="90"/>
    </row>
    <row r="13" spans="1:5" s="95" customFormat="1" ht="19.649999999999999" customHeight="1" x14ac:dyDescent="0.25">
      <c r="A13" s="18"/>
      <c r="B13" s="18"/>
      <c r="C13" s="18"/>
      <c r="D13" s="18"/>
      <c r="E13" s="96"/>
    </row>
    <row r="14" spans="1:5" s="95" customFormat="1" ht="19.649999999999999" customHeight="1" thickBot="1" x14ac:dyDescent="0.3">
      <c r="A14" s="18"/>
      <c r="B14" s="97" t="s">
        <v>5</v>
      </c>
      <c r="C14" s="18"/>
      <c r="D14" s="18"/>
      <c r="E14" s="96"/>
    </row>
    <row r="15" spans="1:5" s="91" customFormat="1" ht="18.75" customHeight="1" thickBot="1" x14ac:dyDescent="0.3">
      <c r="A15" s="88" t="s">
        <v>1</v>
      </c>
      <c r="B15" s="98"/>
      <c r="C15" s="99"/>
      <c r="D15" s="89"/>
      <c r="E15" s="90"/>
    </row>
    <row r="16" spans="1:5" ht="18.75" customHeight="1" x14ac:dyDescent="0.25">
      <c r="A16" s="25"/>
      <c r="B16" s="25"/>
      <c r="C16" s="25"/>
      <c r="D16" s="25"/>
      <c r="E16" s="26"/>
    </row>
    <row r="17" spans="1:5" s="20" customFormat="1" ht="18.75" customHeight="1" x14ac:dyDescent="0.25">
      <c r="A17" s="27"/>
      <c r="B17" s="27"/>
      <c r="C17" s="28"/>
      <c r="D17" s="28"/>
      <c r="E17" s="29"/>
    </row>
    <row r="18" spans="1:5" x14ac:dyDescent="0.25">
      <c r="C18" s="28"/>
    </row>
    <row r="19" spans="1:5" x14ac:dyDescent="0.25">
      <c r="C19" s="28"/>
    </row>
  </sheetData>
  <mergeCells count="3">
    <mergeCell ref="B10:C10"/>
    <mergeCell ref="B12:C12"/>
    <mergeCell ref="B15:C15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>
    <tabColor rgb="FF00B050"/>
    <pageSetUpPr fitToPage="1"/>
  </sheetPr>
  <dimension ref="A1:G17"/>
  <sheetViews>
    <sheetView showGridLines="0" rightToLeft="1" zoomScale="130" zoomScaleNormal="130" workbookViewId="0">
      <selection activeCell="C9" sqref="C9"/>
    </sheetView>
  </sheetViews>
  <sheetFormatPr defaultColWidth="9.109375" defaultRowHeight="13.2" x14ac:dyDescent="0.25"/>
  <cols>
    <col min="1" max="1" width="31" style="1" customWidth="1"/>
    <col min="2" max="2" width="12.88671875" style="1" customWidth="1"/>
    <col min="3" max="3" width="10.5546875" style="1" customWidth="1"/>
    <col min="4" max="4" width="11.88671875" style="1" customWidth="1"/>
    <col min="5" max="5" width="14.6640625" style="1" customWidth="1"/>
    <col min="6" max="6" width="17.5546875" style="1" customWidth="1"/>
    <col min="7" max="7" width="4" style="1" customWidth="1"/>
    <col min="8" max="16384" width="9.109375" style="1"/>
  </cols>
  <sheetData>
    <row r="1" spans="1:7" ht="19.649999999999999" customHeight="1" x14ac:dyDescent="0.25">
      <c r="A1" s="43" t="s">
        <v>106</v>
      </c>
      <c r="B1" s="9"/>
      <c r="C1" s="9"/>
      <c r="D1" s="9"/>
      <c r="E1" s="9"/>
      <c r="F1" s="9"/>
      <c r="G1" s="3"/>
    </row>
    <row r="2" spans="1:7" ht="18.75" customHeight="1" thickBot="1" x14ac:dyDescent="0.3">
      <c r="A2" s="4"/>
      <c r="B2" s="4"/>
      <c r="C2" s="4"/>
      <c r="D2" s="4"/>
      <c r="E2" s="4"/>
      <c r="F2" s="4"/>
      <c r="G2" s="2"/>
    </row>
    <row r="3" spans="1:7" ht="18.75" customHeight="1" thickBot="1" x14ac:dyDescent="0.3">
      <c r="A3" s="6" t="s">
        <v>3</v>
      </c>
      <c r="B3" s="107" t="str">
        <f>'פרטי הפרויקט'!B10</f>
        <v>אספקת שירותי בדיקות איכות תוכנה (QA)</v>
      </c>
      <c r="C3" s="108"/>
      <c r="D3" s="108"/>
      <c r="E3" s="108"/>
      <c r="F3" s="109"/>
      <c r="G3" s="2"/>
    </row>
    <row r="4" spans="1:7" ht="18.75" customHeight="1" thickBot="1" x14ac:dyDescent="0.3">
      <c r="A4" s="6" t="s">
        <v>2</v>
      </c>
      <c r="B4" s="8" t="str">
        <f>'פרטי הפרויקט'!B12</f>
        <v>26-2019</v>
      </c>
      <c r="C4" s="45"/>
      <c r="D4" s="45"/>
      <c r="E4" s="7"/>
      <c r="F4" s="7"/>
      <c r="G4" s="2"/>
    </row>
    <row r="5" spans="1:7" ht="18.75" customHeight="1" thickBot="1" x14ac:dyDescent="0.3">
      <c r="A5" s="5" t="s">
        <v>1</v>
      </c>
      <c r="B5" s="8">
        <f>'פרטי הפרויקט'!B15</f>
        <v>0</v>
      </c>
      <c r="C5" s="45"/>
      <c r="D5" s="45"/>
      <c r="E5" s="7"/>
      <c r="F5" s="7"/>
      <c r="G5" s="2"/>
    </row>
    <row r="6" spans="1:7" ht="18.75" customHeight="1" x14ac:dyDescent="0.25">
      <c r="A6" s="4"/>
      <c r="B6" s="4"/>
      <c r="C6" s="4"/>
      <c r="D6" s="4"/>
      <c r="E6" s="7"/>
      <c r="F6" s="7"/>
      <c r="G6" s="2"/>
    </row>
    <row r="7" spans="1:7" ht="18.75" customHeight="1" x14ac:dyDescent="0.25">
      <c r="A7" s="14" t="s">
        <v>11</v>
      </c>
      <c r="B7" s="14"/>
      <c r="C7" s="14"/>
      <c r="D7" s="14"/>
      <c r="E7" s="14"/>
      <c r="F7" s="4"/>
      <c r="G7" s="2"/>
    </row>
    <row r="8" spans="1:7" ht="40.5" customHeight="1" x14ac:dyDescent="0.25">
      <c r="A8" s="10" t="s">
        <v>0</v>
      </c>
      <c r="B8" s="37" t="s">
        <v>12</v>
      </c>
      <c r="C8" s="11" t="s">
        <v>13</v>
      </c>
      <c r="D8" s="12" t="s">
        <v>14</v>
      </c>
      <c r="E8" s="11" t="s">
        <v>109</v>
      </c>
      <c r="F8" s="12" t="s">
        <v>110</v>
      </c>
    </row>
    <row r="9" spans="1:7" ht="15.6" customHeight="1" x14ac:dyDescent="0.25">
      <c r="A9" s="39" t="s">
        <v>91</v>
      </c>
      <c r="B9" s="38">
        <v>214</v>
      </c>
      <c r="C9" s="36"/>
      <c r="D9" s="38">
        <f t="shared" ref="D9:D14" si="0">B9*(1-C9)</f>
        <v>214</v>
      </c>
      <c r="E9" s="71">
        <v>0.1</v>
      </c>
      <c r="F9" s="35">
        <f t="shared" ref="F9:F14" si="1">D9*E9</f>
        <v>21.400000000000002</v>
      </c>
    </row>
    <row r="10" spans="1:7" ht="15.6" customHeight="1" x14ac:dyDescent="0.25">
      <c r="A10" s="39" t="s">
        <v>92</v>
      </c>
      <c r="B10" s="38">
        <v>128</v>
      </c>
      <c r="C10" s="36"/>
      <c r="D10" s="38">
        <f t="shared" si="0"/>
        <v>128</v>
      </c>
      <c r="E10" s="71">
        <v>0.05</v>
      </c>
      <c r="F10" s="34">
        <f t="shared" si="1"/>
        <v>6.4</v>
      </c>
    </row>
    <row r="11" spans="1:7" ht="15.6" customHeight="1" x14ac:dyDescent="0.25">
      <c r="A11" s="39" t="s">
        <v>93</v>
      </c>
      <c r="B11" s="38">
        <v>159</v>
      </c>
      <c r="C11" s="36"/>
      <c r="D11" s="38">
        <f t="shared" si="0"/>
        <v>159</v>
      </c>
      <c r="E11" s="71">
        <v>0.1</v>
      </c>
      <c r="F11" s="34">
        <f t="shared" si="1"/>
        <v>15.9</v>
      </c>
    </row>
    <row r="12" spans="1:7" ht="15.6" customHeight="1" x14ac:dyDescent="0.25">
      <c r="A12" s="39" t="s">
        <v>94</v>
      </c>
      <c r="B12" s="38">
        <v>90</v>
      </c>
      <c r="C12" s="36"/>
      <c r="D12" s="38">
        <f t="shared" si="0"/>
        <v>90</v>
      </c>
      <c r="E12" s="72">
        <v>0.3</v>
      </c>
      <c r="F12" s="34">
        <f t="shared" si="1"/>
        <v>27</v>
      </c>
    </row>
    <row r="13" spans="1:7" ht="15.6" customHeight="1" x14ac:dyDescent="0.25">
      <c r="A13" s="39" t="s">
        <v>95</v>
      </c>
      <c r="B13" s="38">
        <v>117</v>
      </c>
      <c r="C13" s="36"/>
      <c r="D13" s="38">
        <f t="shared" si="0"/>
        <v>117</v>
      </c>
      <c r="E13" s="72">
        <v>0.3</v>
      </c>
      <c r="F13" s="34">
        <f t="shared" si="1"/>
        <v>35.1</v>
      </c>
    </row>
    <row r="14" spans="1:7" ht="15.6" customHeight="1" thickBot="1" x14ac:dyDescent="0.3">
      <c r="A14" s="39" t="s">
        <v>112</v>
      </c>
      <c r="B14" s="38">
        <v>154</v>
      </c>
      <c r="C14" s="36"/>
      <c r="D14" s="38">
        <f t="shared" si="0"/>
        <v>154</v>
      </c>
      <c r="E14" s="72">
        <v>0.15</v>
      </c>
      <c r="F14" s="34">
        <f t="shared" si="1"/>
        <v>23.099999999999998</v>
      </c>
    </row>
    <row r="15" spans="1:7" ht="30.75" customHeight="1" thickBot="1" x14ac:dyDescent="0.3">
      <c r="A15" s="116" t="s">
        <v>110</v>
      </c>
      <c r="B15" s="117"/>
      <c r="C15" s="117"/>
      <c r="D15" s="118"/>
      <c r="E15" s="73">
        <f>SUM(טבלה1[משקל])</f>
        <v>1</v>
      </c>
      <c r="F15" s="74">
        <f>SUM(טבלה1[תעריף משוקלל])</f>
        <v>128.9</v>
      </c>
    </row>
    <row r="16" spans="1:7" ht="29.25" customHeight="1" thickBot="1" x14ac:dyDescent="0.3">
      <c r="A16" s="110" t="s">
        <v>119</v>
      </c>
      <c r="B16" s="111"/>
      <c r="C16" s="111"/>
      <c r="D16" s="111"/>
      <c r="E16" s="112"/>
      <c r="F16" s="75">
        <f>F15*2500</f>
        <v>322250</v>
      </c>
    </row>
    <row r="17" spans="1:6" ht="28.5" customHeight="1" thickBot="1" x14ac:dyDescent="0.3">
      <c r="A17" s="113" t="s">
        <v>111</v>
      </c>
      <c r="B17" s="114"/>
      <c r="C17" s="114"/>
      <c r="D17" s="114"/>
      <c r="E17" s="115"/>
      <c r="F17" s="76">
        <f>F16*5</f>
        <v>1611250</v>
      </c>
    </row>
  </sheetData>
  <sheetProtection sheet="1" deleteRows="0"/>
  <mergeCells count="4">
    <mergeCell ref="B3:F3"/>
    <mergeCell ref="A16:E16"/>
    <mergeCell ref="A17:E17"/>
    <mergeCell ref="A15:D15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E15:F15 F16:F17" unlockedFormula="1"/>
  </ignoredErrors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>
    <tabColor theme="5" tint="-0.249977111117893"/>
  </sheetPr>
  <dimension ref="A1:D22"/>
  <sheetViews>
    <sheetView showGridLines="0" rightToLeft="1" tabSelected="1" zoomScale="130" zoomScaleNormal="130" workbookViewId="0">
      <selection activeCell="C10" sqref="C10"/>
    </sheetView>
  </sheetViews>
  <sheetFormatPr defaultColWidth="9.109375" defaultRowHeight="13.2" x14ac:dyDescent="0.25"/>
  <cols>
    <col min="1" max="1" width="10.33203125" style="77" customWidth="1"/>
    <col min="2" max="2" width="59.109375" style="77" customWidth="1"/>
    <col min="3" max="3" width="16.88671875" style="77" customWidth="1"/>
    <col min="4" max="4" width="19.6640625" style="77" customWidth="1"/>
    <col min="5" max="16384" width="9.109375" style="77"/>
  </cols>
  <sheetData>
    <row r="1" spans="1:4" ht="15.6" x14ac:dyDescent="0.25">
      <c r="A1" s="13" t="s">
        <v>7</v>
      </c>
      <c r="B1" s="13"/>
      <c r="C1" s="13"/>
      <c r="D1" s="13"/>
    </row>
    <row r="2" spans="1:4" ht="13.8" thickBot="1" x14ac:dyDescent="0.3">
      <c r="A2" s="4"/>
      <c r="B2" s="4"/>
      <c r="C2" s="4"/>
      <c r="D2" s="4"/>
    </row>
    <row r="3" spans="1:4" ht="13.8" thickBot="1" x14ac:dyDescent="0.3">
      <c r="A3" s="6" t="s">
        <v>3</v>
      </c>
      <c r="B3" s="107" t="str">
        <f>'פרטי הפרויקט'!B10</f>
        <v>אספקת שירותי בדיקות איכות תוכנה (QA)</v>
      </c>
      <c r="C3" s="108"/>
      <c r="D3" s="109"/>
    </row>
    <row r="4" spans="1:4" ht="13.8" thickBot="1" x14ac:dyDescent="0.3">
      <c r="A4" s="6" t="s">
        <v>2</v>
      </c>
      <c r="B4" s="8" t="str">
        <f>'פרטי הפרויקט'!B12</f>
        <v>26-2019</v>
      </c>
      <c r="C4" s="7"/>
      <c r="D4" s="7"/>
    </row>
    <row r="5" spans="1:4" ht="13.8" thickBot="1" x14ac:dyDescent="0.3">
      <c r="A5" s="5" t="s">
        <v>1</v>
      </c>
      <c r="B5" s="8">
        <f>'פרטי הפרויקט'!B15</f>
        <v>0</v>
      </c>
      <c r="C5" s="7"/>
      <c r="D5" s="7"/>
    </row>
    <row r="7" spans="1:4" ht="13.8" thickBot="1" x14ac:dyDescent="0.3"/>
    <row r="8" spans="1:4" ht="27" customHeight="1" thickBot="1" x14ac:dyDescent="0.3">
      <c r="B8" s="30" t="s">
        <v>107</v>
      </c>
      <c r="C8" s="33" t="s">
        <v>108</v>
      </c>
    </row>
    <row r="9" spans="1:4" s="78" customFormat="1" ht="22.5" customHeight="1" x14ac:dyDescent="0.25">
      <c r="B9" s="79" t="str">
        <f>'תעריפון רכיב 5.1.1'!A1</f>
        <v>5.1.1  תעריפון רכיב : בדיקות פונקציונאליות</v>
      </c>
      <c r="C9" s="80">
        <f>'תעריפון רכיב 5.1.1'!E23</f>
        <v>0</v>
      </c>
    </row>
    <row r="10" spans="1:4" s="78" customFormat="1" ht="22.5" customHeight="1" x14ac:dyDescent="0.25">
      <c r="B10" s="81" t="str">
        <f>'תעריפון רכיב 5.1.2'!A1</f>
        <v>5.1.2  תעריפון רכיב : בדיקות עבור יישומי מובייל</v>
      </c>
      <c r="C10" s="82">
        <f>'תעריפון רכיב 5.1.2'!E17</f>
        <v>0</v>
      </c>
    </row>
    <row r="11" spans="1:4" s="78" customFormat="1" ht="22.5" customHeight="1" x14ac:dyDescent="0.25">
      <c r="B11" s="81" t="str">
        <f>'תעריפון רכיב 5.1.3'!A1</f>
        <v>5.1.3  תעריפון רכיב : בדיקות אוטומציה</v>
      </c>
      <c r="C11" s="82">
        <f>'תעריפון רכיב 5.1.3'!E23</f>
        <v>0</v>
      </c>
    </row>
    <row r="12" spans="1:4" s="78" customFormat="1" ht="22.5" customHeight="1" x14ac:dyDescent="0.25">
      <c r="B12" s="81" t="str">
        <f>'תעריפון רכיב 5.1.4'!A1</f>
        <v>5.1.4  תעריפון רכיב : בדיקות עומסים</v>
      </c>
      <c r="C12" s="82">
        <f>'תעריפון רכיב 5.1.4'!E20</f>
        <v>0</v>
      </c>
    </row>
    <row r="13" spans="1:4" s="78" customFormat="1" ht="22.5" customHeight="1" x14ac:dyDescent="0.25">
      <c r="B13" s="81" t="str">
        <f>'תעריפון רכיב 5.1.5'!A1</f>
        <v>5.1.5  תעריפון רכיב : בדיקות הסבה / בדיקות Data Migration</v>
      </c>
      <c r="C13" s="82">
        <f>'תעריפון רכיב 5.1.5'!E14</f>
        <v>0</v>
      </c>
    </row>
    <row r="14" spans="1:4" s="78" customFormat="1" ht="22.5" customHeight="1" x14ac:dyDescent="0.25">
      <c r="B14" s="81" t="str">
        <f>'תעריפון רכיב 5.1.6'!A1</f>
        <v>5.1.6  תעריפון רכיב : בדיקות Usability / UI / UX</v>
      </c>
      <c r="C14" s="82">
        <f>'תעריפון רכיב 5.1.6'!E17</f>
        <v>0</v>
      </c>
    </row>
    <row r="15" spans="1:4" s="78" customFormat="1" ht="22.5" customHeight="1" x14ac:dyDescent="0.25">
      <c r="B15" s="81" t="str">
        <f>'תעריפון רכיב 5.1.7'!A1</f>
        <v>5.1.7  תעריפון רכיב : בדיקות Crowd</v>
      </c>
      <c r="C15" s="82">
        <f>'תעריפון רכיב 5.1.7'!E17</f>
        <v>0</v>
      </c>
    </row>
    <row r="16" spans="1:4" s="78" customFormat="1" ht="22.5" customHeight="1" thickBot="1" x14ac:dyDescent="0.3">
      <c r="B16" s="83" t="str">
        <f>'תעריפון רכיב 5.1.8'!A1</f>
        <v>5.1.8  תעריפון רכיב : בדיקות נגישות</v>
      </c>
      <c r="C16" s="84">
        <f>'תעריפון רכיב 5.1.8'!E14</f>
        <v>0</v>
      </c>
    </row>
    <row r="17" spans="2:3" s="78" customFormat="1" ht="22.5" customHeight="1" thickBot="1" x14ac:dyDescent="0.3">
      <c r="B17" s="85" t="str">
        <f>'תעריפון כח אדם 5.2'!A1</f>
        <v>5.2  תעריפון כוח אדם</v>
      </c>
      <c r="C17" s="86">
        <f>'תעריפון כח אדם 5.2'!F17</f>
        <v>1611250</v>
      </c>
    </row>
    <row r="18" spans="2:3" s="78" customFormat="1" ht="22.5" customHeight="1" thickBot="1" x14ac:dyDescent="0.3">
      <c r="B18" s="44" t="s">
        <v>6</v>
      </c>
      <c r="C18" s="87">
        <f>SUM(C9:C17)</f>
        <v>1611250</v>
      </c>
    </row>
    <row r="22" spans="2:3" x14ac:dyDescent="0.25">
      <c r="B22" s="77" t="s">
        <v>8</v>
      </c>
    </row>
  </sheetData>
  <sheetProtection sheet="1" objects="1" scenarios="1"/>
  <mergeCells count="1">
    <mergeCell ref="B3:D3"/>
  </mergeCells>
  <pageMargins left="0.7" right="0.7" top="0.75" bottom="0.75" header="0.3" footer="0.3"/>
  <pageSetup paperSize="9" orientation="portrait" r:id="rId1"/>
  <ignoredErrors>
    <ignoredError sqref="C18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>
    <tabColor rgb="FF00B050"/>
    <pageSetUpPr fitToPage="1"/>
  </sheetPr>
  <dimension ref="A1:F23"/>
  <sheetViews>
    <sheetView showGridLines="0" rightToLeft="1" zoomScale="115" zoomScaleNormal="115" workbookViewId="0">
      <selection activeCell="D9" sqref="D9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123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46" t="s">
        <v>17</v>
      </c>
      <c r="B9" s="47" t="s">
        <v>113</v>
      </c>
      <c r="C9" s="47" t="s">
        <v>79</v>
      </c>
      <c r="D9" s="58"/>
      <c r="E9" s="48">
        <f>טבלה13[[#This Row],[עלות רכיב בודד ב- ₪]]*טבלה13[[#This Row],[כמות רכיבים משתתפים]]</f>
        <v>0</v>
      </c>
    </row>
    <row r="10" spans="1:6" ht="27.9" customHeight="1" x14ac:dyDescent="0.25">
      <c r="A10" s="49" t="s">
        <v>18</v>
      </c>
      <c r="B10" s="50" t="s">
        <v>30</v>
      </c>
      <c r="C10" s="50" t="s">
        <v>80</v>
      </c>
      <c r="D10" s="58"/>
      <c r="E10" s="48">
        <f>טבלה13[[#This Row],[עלות רכיב בודד ב- ₪]]*טבלה13[[#This Row],[כמות רכיבים משתתפים]]</f>
        <v>0</v>
      </c>
    </row>
    <row r="11" spans="1:6" ht="27.9" customHeight="1" x14ac:dyDescent="0.25">
      <c r="A11" s="49" t="s">
        <v>19</v>
      </c>
      <c r="B11" s="50" t="s">
        <v>31</v>
      </c>
      <c r="C11" s="50" t="s">
        <v>81</v>
      </c>
      <c r="D11" s="59"/>
      <c r="E11" s="48">
        <f>טבלה13[[#This Row],[עלות רכיב בודד ב- ₪]]*טבלה13[[#This Row],[כמות רכיבים משתתפים]]</f>
        <v>0</v>
      </c>
    </row>
    <row r="12" spans="1:6" ht="39.6" x14ac:dyDescent="0.25">
      <c r="A12" s="49" t="s">
        <v>20</v>
      </c>
      <c r="B12" s="50" t="s">
        <v>114</v>
      </c>
      <c r="C12" s="50" t="s">
        <v>82</v>
      </c>
      <c r="D12" s="59"/>
      <c r="E12" s="48">
        <f>טבלה13[[#This Row],[עלות רכיב בודד ב- ₪]]*טבלה13[[#This Row],[כמות רכיבים משתתפים]]</f>
        <v>0</v>
      </c>
    </row>
    <row r="13" spans="1:6" ht="39.6" x14ac:dyDescent="0.25">
      <c r="A13" s="49" t="s">
        <v>21</v>
      </c>
      <c r="B13" s="50" t="s">
        <v>115</v>
      </c>
      <c r="C13" s="50" t="s">
        <v>81</v>
      </c>
      <c r="D13" s="59"/>
      <c r="E13" s="48">
        <f>טבלה13[[#This Row],[עלות רכיב בודד ב- ₪]]*טבלה13[[#This Row],[כמות רכיבים משתתפים]]</f>
        <v>0</v>
      </c>
    </row>
    <row r="14" spans="1:6" ht="39.6" x14ac:dyDescent="0.25">
      <c r="A14" s="49" t="s">
        <v>22</v>
      </c>
      <c r="B14" s="50" t="s">
        <v>116</v>
      </c>
      <c r="C14" s="50" t="s">
        <v>82</v>
      </c>
      <c r="D14" s="59"/>
      <c r="E14" s="48">
        <f>טבלה13[[#This Row],[עלות רכיב בודד ב- ₪]]*טבלה13[[#This Row],[כמות רכיבים משתתפים]]</f>
        <v>0</v>
      </c>
    </row>
    <row r="15" spans="1:6" ht="27.9" customHeight="1" x14ac:dyDescent="0.25">
      <c r="A15" s="49" t="s">
        <v>23</v>
      </c>
      <c r="B15" s="50" t="s">
        <v>48</v>
      </c>
      <c r="C15" s="50" t="s">
        <v>83</v>
      </c>
      <c r="D15" s="59"/>
      <c r="E15" s="48">
        <f>טבלה13[[#This Row],[עלות רכיב בודד ב- ₪]]*טבלה13[[#This Row],[כמות רכיבים משתתפים]]</f>
        <v>0</v>
      </c>
    </row>
    <row r="16" spans="1:6" ht="27.9" customHeight="1" x14ac:dyDescent="0.25">
      <c r="A16" s="49" t="s">
        <v>24</v>
      </c>
      <c r="B16" s="50" t="s">
        <v>117</v>
      </c>
      <c r="C16" s="50" t="s">
        <v>79</v>
      </c>
      <c r="D16" s="59"/>
      <c r="E16" s="48">
        <f>טבלה13[[#This Row],[עלות רכיב בודד ב- ₪]]*טבלה13[[#This Row],[כמות רכיבים משתתפים]]</f>
        <v>0</v>
      </c>
    </row>
    <row r="17" spans="1:5" ht="27.9" customHeight="1" x14ac:dyDescent="0.25">
      <c r="A17" s="49" t="s">
        <v>25</v>
      </c>
      <c r="B17" s="50" t="s">
        <v>118</v>
      </c>
      <c r="C17" s="50" t="s">
        <v>83</v>
      </c>
      <c r="D17" s="59"/>
      <c r="E17" s="48">
        <f>טבלה13[[#This Row],[עלות רכיב בודד ב- ₪]]*טבלה13[[#This Row],[כמות רכיבים משתתפים]]</f>
        <v>0</v>
      </c>
    </row>
    <row r="18" spans="1:5" ht="27.9" customHeight="1" x14ac:dyDescent="0.25">
      <c r="A18" s="49" t="s">
        <v>26</v>
      </c>
      <c r="B18" s="50" t="s">
        <v>42</v>
      </c>
      <c r="C18" s="50" t="s">
        <v>82</v>
      </c>
      <c r="D18" s="59"/>
      <c r="E18" s="48">
        <f>טבלה13[[#This Row],[עלות רכיב בודד ב- ₪]]*טבלה13[[#This Row],[כמות רכיבים משתתפים]]</f>
        <v>0</v>
      </c>
    </row>
    <row r="19" spans="1:5" ht="27.9" customHeight="1" x14ac:dyDescent="0.25">
      <c r="A19" s="49" t="s">
        <v>27</v>
      </c>
      <c r="B19" s="50" t="s">
        <v>43</v>
      </c>
      <c r="C19" s="50" t="s">
        <v>80</v>
      </c>
      <c r="D19" s="59"/>
      <c r="E19" s="48">
        <f>טבלה13[[#This Row],[עלות רכיב בודד ב- ₪]]*טבלה13[[#This Row],[כמות רכיבים משתתפים]]</f>
        <v>0</v>
      </c>
    </row>
    <row r="20" spans="1:5" ht="40.200000000000003" thickBot="1" x14ac:dyDescent="0.3">
      <c r="A20" s="51" t="s">
        <v>28</v>
      </c>
      <c r="B20" s="52" t="s">
        <v>44</v>
      </c>
      <c r="C20" s="52" t="s">
        <v>81</v>
      </c>
      <c r="D20" s="60"/>
      <c r="E20" s="53">
        <f>טבלה13[[#This Row],[עלות רכיב בודד ב- ₪]]*טבלה13[[#This Row],[כמות רכיבים משתתפים]]</f>
        <v>0</v>
      </c>
    </row>
    <row r="21" spans="1:5" ht="28.5" customHeight="1" thickBot="1" x14ac:dyDescent="0.3">
      <c r="A21" s="40" t="s">
        <v>97</v>
      </c>
      <c r="B21" s="54"/>
      <c r="C21" s="54"/>
      <c r="D21" s="41"/>
      <c r="E21" s="55">
        <f>SUM(E9:E20)</f>
        <v>0</v>
      </c>
    </row>
    <row r="22" spans="1:5" ht="28.5" customHeight="1" thickBot="1" x14ac:dyDescent="0.3">
      <c r="A22" s="105" t="s">
        <v>98</v>
      </c>
      <c r="B22" s="106"/>
      <c r="C22" s="103" t="s">
        <v>81</v>
      </c>
      <c r="D22" s="104"/>
      <c r="E22" s="56">
        <f>E21*C22</f>
        <v>0</v>
      </c>
    </row>
    <row r="23" spans="1:5" ht="28.5" customHeight="1" thickBot="1" x14ac:dyDescent="0.3">
      <c r="A23" s="105" t="s">
        <v>99</v>
      </c>
      <c r="B23" s="106"/>
      <c r="C23" s="103" t="s">
        <v>80</v>
      </c>
      <c r="D23" s="104"/>
      <c r="E23" s="57">
        <f>E22*C23</f>
        <v>0</v>
      </c>
    </row>
  </sheetData>
  <sheetProtection sheet="1" deleteRows="0"/>
  <mergeCells count="5">
    <mergeCell ref="B3:E3"/>
    <mergeCell ref="C22:D22"/>
    <mergeCell ref="C23:D23"/>
    <mergeCell ref="A22:B22"/>
    <mergeCell ref="A23:B23"/>
  </mergeCells>
  <printOptions horizontalCentered="1"/>
  <pageMargins left="0.15748031496062992" right="0.39370078740157483" top="1.7322834645669292" bottom="0.98425196850393704" header="0.51181102362204722" footer="0.51181102362204722"/>
  <pageSetup paperSize="9" scale="96" orientation="portrait" r:id="rId1"/>
  <headerFooter alignWithMargins="0"/>
  <ignoredErrors>
    <ignoredError sqref="C9:C20 C22:C23" numberStoredAsText="1"/>
    <ignoredError sqref="E22:E23" unlockedFormula="1"/>
    <ignoredError sqref="E9:E21" calculatedColumn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7"/>
  <sheetViews>
    <sheetView showGridLines="0" rightToLeft="1" zoomScale="115" zoomScaleNormal="115" workbookViewId="0">
      <selection activeCell="B3" sqref="B3:E3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122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61" t="s">
        <v>17</v>
      </c>
      <c r="B9" s="50" t="s">
        <v>29</v>
      </c>
      <c r="C9" s="50" t="s">
        <v>80</v>
      </c>
      <c r="D9" s="58"/>
      <c r="E9" s="48">
        <f>טבלה135[[#This Row],[עלות רכיב בודד ב- ₪]]*טבלה135[[#This Row],[כמות רכיבים משתתפים]]</f>
        <v>0</v>
      </c>
    </row>
    <row r="10" spans="1:6" ht="27.9" customHeight="1" x14ac:dyDescent="0.25">
      <c r="A10" s="61" t="s">
        <v>18</v>
      </c>
      <c r="B10" s="47" t="s">
        <v>30</v>
      </c>
      <c r="C10" s="47" t="s">
        <v>82</v>
      </c>
      <c r="D10" s="58"/>
      <c r="E10" s="48">
        <f>טבלה135[[#This Row],[עלות רכיב בודד ב- ₪]]*טבלה135[[#This Row],[כמות רכיבים משתתפים]]</f>
        <v>0</v>
      </c>
    </row>
    <row r="11" spans="1:6" ht="27.9" customHeight="1" x14ac:dyDescent="0.25">
      <c r="A11" s="61" t="s">
        <v>19</v>
      </c>
      <c r="B11" s="47" t="s">
        <v>31</v>
      </c>
      <c r="C11" s="47" t="s">
        <v>83</v>
      </c>
      <c r="D11" s="59"/>
      <c r="E11" s="48">
        <f>טבלה135[[#This Row],[עלות רכיב בודד ב- ₪]]*טבלה135[[#This Row],[כמות רכיבים משתתפים]]</f>
        <v>0</v>
      </c>
    </row>
    <row r="12" spans="1:6" ht="27.9" customHeight="1" x14ac:dyDescent="0.25">
      <c r="A12" s="61" t="s">
        <v>23</v>
      </c>
      <c r="B12" s="47" t="s">
        <v>32</v>
      </c>
      <c r="C12" s="47" t="s">
        <v>83</v>
      </c>
      <c r="D12" s="59"/>
      <c r="E12" s="48">
        <f>טבלה135[[#This Row],[עלות רכיב בודד ב- ₪]]*טבלה135[[#This Row],[כמות רכיבים משתתפים]]</f>
        <v>0</v>
      </c>
    </row>
    <row r="13" spans="1:6" ht="27.9" customHeight="1" x14ac:dyDescent="0.25">
      <c r="A13" s="61" t="s">
        <v>24</v>
      </c>
      <c r="B13" s="47" t="s">
        <v>33</v>
      </c>
      <c r="C13" s="47" t="s">
        <v>84</v>
      </c>
      <c r="D13" s="59"/>
      <c r="E13" s="48">
        <f>טבלה135[[#This Row],[עלות רכיב בודד ב- ₪]]*טבלה135[[#This Row],[כמות רכיבים משתתפים]]</f>
        <v>0</v>
      </c>
    </row>
    <row r="14" spans="1:6" ht="27.9" customHeight="1" thickBot="1" x14ac:dyDescent="0.3">
      <c r="A14" s="62" t="s">
        <v>25</v>
      </c>
      <c r="B14" s="63" t="s">
        <v>34</v>
      </c>
      <c r="C14" s="63" t="s">
        <v>83</v>
      </c>
      <c r="D14" s="59"/>
      <c r="E14" s="48">
        <f>טבלה135[[#This Row],[עלות רכיב בודד ב- ₪]]*טבלה135[[#This Row],[כמות רכיבים משתתפים]]</f>
        <v>0</v>
      </c>
    </row>
    <row r="15" spans="1:6" ht="28.5" customHeight="1" thickBot="1" x14ac:dyDescent="0.3">
      <c r="A15" s="40" t="s">
        <v>97</v>
      </c>
      <c r="B15" s="54"/>
      <c r="C15" s="54"/>
      <c r="D15" s="41"/>
      <c r="E15" s="55">
        <f>SUM(E9:E14)</f>
        <v>0</v>
      </c>
    </row>
    <row r="16" spans="1:6" ht="28.5" customHeight="1" thickBot="1" x14ac:dyDescent="0.3">
      <c r="A16" s="105" t="s">
        <v>98</v>
      </c>
      <c r="B16" s="106"/>
      <c r="C16" s="103" t="s">
        <v>82</v>
      </c>
      <c r="D16" s="104"/>
      <c r="E16" s="56">
        <f>E15*C16</f>
        <v>0</v>
      </c>
    </row>
    <row r="17" spans="1:5" ht="28.5" customHeight="1" thickBot="1" x14ac:dyDescent="0.3">
      <c r="A17" s="105" t="s">
        <v>99</v>
      </c>
      <c r="B17" s="106"/>
      <c r="C17" s="103" t="s">
        <v>80</v>
      </c>
      <c r="D17" s="104"/>
      <c r="E17" s="57">
        <f>E16*C17</f>
        <v>0</v>
      </c>
    </row>
  </sheetData>
  <sheetProtection sheet="1" deleteRows="0"/>
  <mergeCells count="5">
    <mergeCell ref="B3:E3"/>
    <mergeCell ref="C16:D16"/>
    <mergeCell ref="C17:D17"/>
    <mergeCell ref="A16:B16"/>
    <mergeCell ref="A17:B17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9:C14 C16:D17" numberStoredAsText="1"/>
  </ignoredError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23"/>
  <sheetViews>
    <sheetView showGridLines="0" rightToLeft="1" zoomScale="115" zoomScaleNormal="115" workbookViewId="0"/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100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49" t="s">
        <v>17</v>
      </c>
      <c r="B9" s="50" t="s">
        <v>35</v>
      </c>
      <c r="C9" s="50" t="s">
        <v>79</v>
      </c>
      <c r="D9" s="58"/>
      <c r="E9" s="48">
        <f>טבלה136[[#This Row],[עלות רכיב בודד ב- ₪]]*טבלה136[[#This Row],[כמות רכיבים משתתפים]]</f>
        <v>0</v>
      </c>
    </row>
    <row r="10" spans="1:6" ht="27.9" customHeight="1" x14ac:dyDescent="0.25">
      <c r="A10" s="49" t="s">
        <v>18</v>
      </c>
      <c r="B10" s="50" t="s">
        <v>36</v>
      </c>
      <c r="C10" s="50" t="s">
        <v>84</v>
      </c>
      <c r="D10" s="58"/>
      <c r="E10" s="48">
        <f>טבלה136[[#This Row],[עלות רכיב בודד ב- ₪]]*טבלה136[[#This Row],[כמות רכיבים משתתפים]]</f>
        <v>0</v>
      </c>
    </row>
    <row r="11" spans="1:6" ht="27.9" customHeight="1" x14ac:dyDescent="0.25">
      <c r="A11" s="49" t="s">
        <v>19</v>
      </c>
      <c r="B11" s="50" t="s">
        <v>120</v>
      </c>
      <c r="C11" s="50" t="s">
        <v>83</v>
      </c>
      <c r="D11" s="59"/>
      <c r="E11" s="48">
        <f>טבלה136[[#This Row],[עלות רכיב בודד ב- ₪]]*טבלה136[[#This Row],[כמות רכיבים משתתפים]]</f>
        <v>0</v>
      </c>
    </row>
    <row r="12" spans="1:6" ht="27.9" customHeight="1" x14ac:dyDescent="0.25">
      <c r="A12" s="49" t="s">
        <v>23</v>
      </c>
      <c r="B12" s="50" t="s">
        <v>37</v>
      </c>
      <c r="C12" s="50" t="s">
        <v>81</v>
      </c>
      <c r="D12" s="59"/>
      <c r="E12" s="48">
        <f>טבלה136[[#This Row],[עלות רכיב בודד ב- ₪]]*טבלה136[[#This Row],[כמות רכיבים משתתפים]]</f>
        <v>0</v>
      </c>
    </row>
    <row r="13" spans="1:6" ht="27.9" customHeight="1" x14ac:dyDescent="0.25">
      <c r="A13" s="49" t="s">
        <v>24</v>
      </c>
      <c r="B13" s="50" t="s">
        <v>38</v>
      </c>
      <c r="C13" s="50" t="s">
        <v>82</v>
      </c>
      <c r="D13" s="59"/>
      <c r="E13" s="48">
        <f>טבלה136[[#This Row],[עלות רכיב בודד ב- ₪]]*טבלה136[[#This Row],[כמות רכיבים משתתפים]]</f>
        <v>0</v>
      </c>
    </row>
    <row r="14" spans="1:6" ht="27.9" customHeight="1" x14ac:dyDescent="0.25">
      <c r="A14" s="49" t="s">
        <v>25</v>
      </c>
      <c r="B14" s="50" t="s">
        <v>121</v>
      </c>
      <c r="C14" s="50" t="s">
        <v>83</v>
      </c>
      <c r="D14" s="59"/>
      <c r="E14" s="48">
        <f>טבלה136[[#This Row],[עלות רכיב בודד ב- ₪]]*טבלה136[[#This Row],[כמות רכיבים משתתפים]]</f>
        <v>0</v>
      </c>
    </row>
    <row r="15" spans="1:6" ht="27.9" customHeight="1" x14ac:dyDescent="0.25">
      <c r="A15" s="49" t="s">
        <v>87</v>
      </c>
      <c r="B15" s="64" t="s">
        <v>39</v>
      </c>
      <c r="C15" s="50" t="s">
        <v>82</v>
      </c>
      <c r="D15" s="59"/>
      <c r="E15" s="48">
        <f>טבלה136[[#This Row],[עלות רכיב בודד ב- ₪]]*טבלה136[[#This Row],[כמות רכיבים משתתפים]]</f>
        <v>0</v>
      </c>
    </row>
    <row r="16" spans="1:6" ht="27.9" customHeight="1" x14ac:dyDescent="0.25">
      <c r="A16" s="49" t="s">
        <v>86</v>
      </c>
      <c r="B16" s="64" t="s">
        <v>40</v>
      </c>
      <c r="C16" s="50" t="s">
        <v>83</v>
      </c>
      <c r="D16" s="59"/>
      <c r="E16" s="48">
        <f>טבלה136[[#This Row],[עלות רכיב בודד ב- ₪]]*טבלה136[[#This Row],[כמות רכיבים משתתפים]]</f>
        <v>0</v>
      </c>
    </row>
    <row r="17" spans="1:5" ht="27.9" customHeight="1" x14ac:dyDescent="0.25">
      <c r="A17" s="49" t="s">
        <v>85</v>
      </c>
      <c r="B17" s="64" t="s">
        <v>41</v>
      </c>
      <c r="C17" s="50" t="s">
        <v>83</v>
      </c>
      <c r="D17" s="59"/>
      <c r="E17" s="48">
        <f>טבלה136[[#This Row],[עלות רכיב בודד ב- ₪]]*טבלה136[[#This Row],[כמות רכיבים משתתפים]]</f>
        <v>0</v>
      </c>
    </row>
    <row r="18" spans="1:5" ht="27.9" customHeight="1" x14ac:dyDescent="0.25">
      <c r="A18" s="49" t="s">
        <v>26</v>
      </c>
      <c r="B18" s="64" t="s">
        <v>42</v>
      </c>
      <c r="C18" s="50" t="s">
        <v>82</v>
      </c>
      <c r="D18" s="59"/>
      <c r="E18" s="48">
        <f>טבלה136[[#This Row],[עלות רכיב בודד ב- ₪]]*טבלה136[[#This Row],[כמות רכיבים משתתפים]]</f>
        <v>0</v>
      </c>
    </row>
    <row r="19" spans="1:5" ht="27.9" customHeight="1" x14ac:dyDescent="0.25">
      <c r="A19" s="49" t="s">
        <v>27</v>
      </c>
      <c r="B19" s="64" t="s">
        <v>43</v>
      </c>
      <c r="C19" s="50" t="s">
        <v>83</v>
      </c>
      <c r="D19" s="59"/>
      <c r="E19" s="48">
        <f>טבלה136[[#This Row],[עלות רכיב בודד ב- ₪]]*טבלה136[[#This Row],[כמות רכיבים משתתפים]]</f>
        <v>0</v>
      </c>
    </row>
    <row r="20" spans="1:5" ht="40.200000000000003" thickBot="1" x14ac:dyDescent="0.3">
      <c r="A20" s="51" t="s">
        <v>28</v>
      </c>
      <c r="B20" s="65" t="s">
        <v>44</v>
      </c>
      <c r="C20" s="52" t="s">
        <v>83</v>
      </c>
      <c r="D20" s="60"/>
      <c r="E20" s="53">
        <f>טבלה136[[#This Row],[עלות רכיב בודד ב- ₪]]*טבלה136[[#This Row],[כמות רכיבים משתתפים]]</f>
        <v>0</v>
      </c>
    </row>
    <row r="21" spans="1:5" ht="28.5" customHeight="1" thickBot="1" x14ac:dyDescent="0.3">
      <c r="A21" s="40" t="s">
        <v>97</v>
      </c>
      <c r="B21" s="54"/>
      <c r="C21" s="54"/>
      <c r="D21" s="41"/>
      <c r="E21" s="55">
        <f>SUM(E9:E20)</f>
        <v>0</v>
      </c>
    </row>
    <row r="22" spans="1:5" ht="28.5" customHeight="1" thickBot="1" x14ac:dyDescent="0.3">
      <c r="A22" s="105" t="s">
        <v>98</v>
      </c>
      <c r="B22" s="106"/>
      <c r="C22" s="103" t="s">
        <v>83</v>
      </c>
      <c r="D22" s="104"/>
      <c r="E22" s="56">
        <f>E21*C22</f>
        <v>0</v>
      </c>
    </row>
    <row r="23" spans="1:5" ht="28.5" customHeight="1" thickBot="1" x14ac:dyDescent="0.3">
      <c r="A23" s="105" t="s">
        <v>99</v>
      </c>
      <c r="B23" s="106"/>
      <c r="C23" s="103" t="s">
        <v>80</v>
      </c>
      <c r="D23" s="104"/>
      <c r="E23" s="57">
        <f>E22*C23</f>
        <v>0</v>
      </c>
    </row>
  </sheetData>
  <sheetProtection sheet="1" deleteRows="0"/>
  <mergeCells count="5">
    <mergeCell ref="B3:E3"/>
    <mergeCell ref="C22:D22"/>
    <mergeCell ref="C23:D23"/>
    <mergeCell ref="A22:B22"/>
    <mergeCell ref="A23:B23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9:C20 C22:D23" numberStoredAsText="1"/>
  </ignoredError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20"/>
  <sheetViews>
    <sheetView showGridLines="0" rightToLeft="1" topLeftCell="A13" zoomScale="115" zoomScaleNormal="115" workbookViewId="0">
      <selection activeCell="C19" sqref="C19:D19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101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49" t="s">
        <v>45</v>
      </c>
      <c r="B9" s="50" t="s">
        <v>29</v>
      </c>
      <c r="C9" s="50" t="s">
        <v>79</v>
      </c>
      <c r="D9" s="58"/>
      <c r="E9" s="48">
        <f>טבלה1367[[#This Row],[עלות רכיב בודד ב- ₪]]*טבלה1367[[#This Row],[כמות רכיבים משתתפים]]</f>
        <v>0</v>
      </c>
    </row>
    <row r="10" spans="1:6" ht="27.9" customHeight="1" x14ac:dyDescent="0.25">
      <c r="A10" s="49" t="s">
        <v>46</v>
      </c>
      <c r="B10" s="50" t="s">
        <v>30</v>
      </c>
      <c r="C10" s="50" t="s">
        <v>84</v>
      </c>
      <c r="D10" s="58"/>
      <c r="E10" s="48">
        <f>טבלה1367[[#This Row],[עלות רכיב בודד ב- ₪]]*טבלה1367[[#This Row],[כמות רכיבים משתתפים]]</f>
        <v>0</v>
      </c>
    </row>
    <row r="11" spans="1:6" ht="27.9" customHeight="1" x14ac:dyDescent="0.25">
      <c r="A11" s="49" t="s">
        <v>47</v>
      </c>
      <c r="B11" s="50" t="s">
        <v>31</v>
      </c>
      <c r="C11" s="50" t="s">
        <v>83</v>
      </c>
      <c r="D11" s="59"/>
      <c r="E11" s="48">
        <f>טבלה1367[[#This Row],[עלות רכיב בודד ב- ₪]]*טבלה1367[[#This Row],[כמות רכיבים משתתפים]]</f>
        <v>0</v>
      </c>
    </row>
    <row r="12" spans="1:6" ht="27.9" customHeight="1" x14ac:dyDescent="0.25">
      <c r="A12" s="49" t="s">
        <v>23</v>
      </c>
      <c r="B12" s="50" t="s">
        <v>48</v>
      </c>
      <c r="C12" s="50" t="s">
        <v>81</v>
      </c>
      <c r="D12" s="59"/>
      <c r="E12" s="48">
        <f>טבלה1367[[#This Row],[עלות רכיב בודד ב- ₪]]*טבלה1367[[#This Row],[כמות רכיבים משתתפים]]</f>
        <v>0</v>
      </c>
    </row>
    <row r="13" spans="1:6" ht="27.9" customHeight="1" x14ac:dyDescent="0.25">
      <c r="A13" s="49" t="s">
        <v>24</v>
      </c>
      <c r="B13" s="50" t="s">
        <v>49</v>
      </c>
      <c r="C13" s="50" t="s">
        <v>82</v>
      </c>
      <c r="D13" s="59"/>
      <c r="E13" s="48">
        <f>טבלה1367[[#This Row],[עלות רכיב בודד ב- ₪]]*טבלה1367[[#This Row],[כמות רכיבים משתתפים]]</f>
        <v>0</v>
      </c>
    </row>
    <row r="14" spans="1:6" ht="27.9" customHeight="1" x14ac:dyDescent="0.25">
      <c r="A14" s="49" t="s">
        <v>25</v>
      </c>
      <c r="B14" s="50" t="s">
        <v>50</v>
      </c>
      <c r="C14" s="50" t="s">
        <v>83</v>
      </c>
      <c r="D14" s="59"/>
      <c r="E14" s="48">
        <f>טבלה1367[[#This Row],[עלות רכיב בודד ב- ₪]]*טבלה1367[[#This Row],[כמות רכיבים משתתפים]]</f>
        <v>0</v>
      </c>
    </row>
    <row r="15" spans="1:6" ht="27.9" customHeight="1" x14ac:dyDescent="0.25">
      <c r="A15" s="49" t="s">
        <v>26</v>
      </c>
      <c r="B15" s="64" t="s">
        <v>42</v>
      </c>
      <c r="C15" s="50" t="s">
        <v>82</v>
      </c>
      <c r="D15" s="59"/>
      <c r="E15" s="48">
        <f>טבלה1367[[#This Row],[עלות רכיב בודד ב- ₪]]*טבלה1367[[#This Row],[כמות רכיבים משתתפים]]</f>
        <v>0</v>
      </c>
    </row>
    <row r="16" spans="1:6" ht="27.9" customHeight="1" x14ac:dyDescent="0.25">
      <c r="A16" s="49" t="s">
        <v>27</v>
      </c>
      <c r="B16" s="64" t="s">
        <v>43</v>
      </c>
      <c r="C16" s="50" t="s">
        <v>83</v>
      </c>
      <c r="D16" s="59"/>
      <c r="E16" s="48">
        <f>טבלה1367[[#This Row],[עלות רכיב בודד ב- ₪]]*טבלה1367[[#This Row],[כמות רכיבים משתתפים]]</f>
        <v>0</v>
      </c>
    </row>
    <row r="17" spans="1:5" ht="40.200000000000003" thickBot="1" x14ac:dyDescent="0.3">
      <c r="A17" s="51" t="s">
        <v>28</v>
      </c>
      <c r="B17" s="65" t="s">
        <v>44</v>
      </c>
      <c r="C17" s="52" t="s">
        <v>83</v>
      </c>
      <c r="D17" s="60"/>
      <c r="E17" s="53">
        <f>טבלה1367[[#This Row],[עלות רכיב בודד ב- ₪]]*טבלה1367[[#This Row],[כמות רכיבים משתתפים]]</f>
        <v>0</v>
      </c>
    </row>
    <row r="18" spans="1:5" ht="28.5" customHeight="1" thickBot="1" x14ac:dyDescent="0.3">
      <c r="A18" s="40" t="s">
        <v>97</v>
      </c>
      <c r="B18" s="54"/>
      <c r="C18" s="54"/>
      <c r="D18" s="41"/>
      <c r="E18" s="55">
        <f>SUM(E9:E17)</f>
        <v>0</v>
      </c>
    </row>
    <row r="19" spans="1:5" ht="28.5" customHeight="1" thickBot="1" x14ac:dyDescent="0.3">
      <c r="A19" s="105" t="s">
        <v>98</v>
      </c>
      <c r="B19" s="106"/>
      <c r="C19" s="103" t="s">
        <v>82</v>
      </c>
      <c r="D19" s="104"/>
      <c r="E19" s="56">
        <f>E18*C19</f>
        <v>0</v>
      </c>
    </row>
    <row r="20" spans="1:5" ht="28.5" customHeight="1" thickBot="1" x14ac:dyDescent="0.3">
      <c r="A20" s="105" t="s">
        <v>99</v>
      </c>
      <c r="B20" s="106"/>
      <c r="C20" s="103" t="s">
        <v>80</v>
      </c>
      <c r="D20" s="104"/>
      <c r="E20" s="57">
        <f>E19*C20</f>
        <v>0</v>
      </c>
    </row>
  </sheetData>
  <sheetProtection sheet="1" deleteRows="0"/>
  <mergeCells count="5">
    <mergeCell ref="B3:E3"/>
    <mergeCell ref="C19:D19"/>
    <mergeCell ref="C20:D20"/>
    <mergeCell ref="A19:B19"/>
    <mergeCell ref="A20:B20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9:C17 C19:D20" numberStoredAsText="1"/>
  </ignoredErrors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4"/>
  <sheetViews>
    <sheetView showGridLines="0" rightToLeft="1" zoomScale="115" zoomScaleNormal="115" workbookViewId="0">
      <selection activeCell="D9" sqref="D9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102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39.6" x14ac:dyDescent="0.25">
      <c r="A9" s="66" t="s">
        <v>51</v>
      </c>
      <c r="B9" s="50" t="s">
        <v>54</v>
      </c>
      <c r="C9" s="50" t="s">
        <v>81</v>
      </c>
      <c r="D9" s="58"/>
      <c r="E9" s="48">
        <f>טבלה13678[[#This Row],[עלות רכיב בודד ב- ₪]]*טבלה13678[[#This Row],[כמות רכיבים משתתפים]]</f>
        <v>0</v>
      </c>
    </row>
    <row r="10" spans="1:6" ht="39.6" x14ac:dyDescent="0.25">
      <c r="A10" s="46" t="s">
        <v>52</v>
      </c>
      <c r="B10" s="47" t="s">
        <v>124</v>
      </c>
      <c r="C10" s="47" t="s">
        <v>80</v>
      </c>
      <c r="D10" s="59"/>
      <c r="E10" s="48">
        <f>טבלה13678[[#This Row],[עלות רכיב בודד ב- ₪]]*טבלה13678[[#This Row],[כמות רכיבים משתתפים]]</f>
        <v>0</v>
      </c>
    </row>
    <row r="11" spans="1:6" ht="40.200000000000003" thickBot="1" x14ac:dyDescent="0.3">
      <c r="A11" s="51" t="s">
        <v>53</v>
      </c>
      <c r="B11" s="63" t="s">
        <v>125</v>
      </c>
      <c r="C11" s="63" t="s">
        <v>83</v>
      </c>
      <c r="D11" s="60"/>
      <c r="E11" s="53">
        <f>טבלה13678[[#This Row],[עלות רכיב בודד ב- ₪]]*טבלה13678[[#This Row],[כמות רכיבים משתתפים]]</f>
        <v>0</v>
      </c>
    </row>
    <row r="12" spans="1:6" ht="28.5" customHeight="1" thickBot="1" x14ac:dyDescent="0.3">
      <c r="A12" s="40" t="s">
        <v>97</v>
      </c>
      <c r="B12" s="54"/>
      <c r="C12" s="54"/>
      <c r="D12" s="41"/>
      <c r="E12" s="55">
        <f>SUM(E9:E11)</f>
        <v>0</v>
      </c>
    </row>
    <row r="13" spans="1:6" ht="28.5" customHeight="1" thickBot="1" x14ac:dyDescent="0.3">
      <c r="A13" s="105" t="s">
        <v>98</v>
      </c>
      <c r="B13" s="106"/>
      <c r="C13" s="103" t="s">
        <v>83</v>
      </c>
      <c r="D13" s="104"/>
      <c r="E13" s="56">
        <f>E12*C13</f>
        <v>0</v>
      </c>
    </row>
    <row r="14" spans="1:6" ht="28.5" customHeight="1" thickBot="1" x14ac:dyDescent="0.3">
      <c r="A14" s="105" t="s">
        <v>99</v>
      </c>
      <c r="B14" s="106"/>
      <c r="C14" s="103" t="s">
        <v>80</v>
      </c>
      <c r="D14" s="104"/>
      <c r="E14" s="57">
        <f>E13*C14</f>
        <v>0</v>
      </c>
    </row>
  </sheetData>
  <sheetProtection sheet="1" deleteRows="0"/>
  <mergeCells count="5">
    <mergeCell ref="B3:E3"/>
    <mergeCell ref="C13:D13"/>
    <mergeCell ref="C14:D14"/>
    <mergeCell ref="A13:B13"/>
    <mergeCell ref="A14:B14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13:D14 C9:C11" numberStoredAsText="1"/>
  </ignoredErrors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7"/>
  <sheetViews>
    <sheetView showGridLines="0" rightToLeft="1" zoomScale="115" zoomScaleNormal="115" workbookViewId="0">
      <selection activeCell="D9" sqref="D9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103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67" t="s">
        <v>55</v>
      </c>
      <c r="B9" s="50" t="s">
        <v>58</v>
      </c>
      <c r="C9" s="50" t="s">
        <v>83</v>
      </c>
      <c r="D9" s="58"/>
      <c r="E9" s="48">
        <f>טבלה13679[[#This Row],[עלות רכיב בודד ב- ₪]]*טבלה13679[[#This Row],[כמות רכיבים משתתפים]]</f>
        <v>0</v>
      </c>
    </row>
    <row r="10" spans="1:6" ht="27.9" customHeight="1" x14ac:dyDescent="0.25">
      <c r="A10" s="68" t="s">
        <v>56</v>
      </c>
      <c r="B10" s="47" t="s">
        <v>59</v>
      </c>
      <c r="C10" s="47" t="s">
        <v>83</v>
      </c>
      <c r="D10" s="58"/>
      <c r="E10" s="48">
        <f>טבלה13679[[#This Row],[עלות רכיב בודד ב- ₪]]*טבלה13679[[#This Row],[כמות רכיבים משתתפים]]</f>
        <v>0</v>
      </c>
    </row>
    <row r="11" spans="1:6" ht="27.9" customHeight="1" x14ac:dyDescent="0.25">
      <c r="A11" s="46" t="s">
        <v>57</v>
      </c>
      <c r="B11" s="47" t="s">
        <v>60</v>
      </c>
      <c r="C11" s="47" t="s">
        <v>83</v>
      </c>
      <c r="D11" s="59"/>
      <c r="E11" s="48">
        <f>טבלה13679[[#This Row],[עלות רכיב בודד ב- ₪]]*טבלה13679[[#This Row],[כמות רכיבים משתתפים]]</f>
        <v>0</v>
      </c>
    </row>
    <row r="12" spans="1:6" ht="27.9" customHeight="1" x14ac:dyDescent="0.25">
      <c r="A12" s="46" t="s">
        <v>61</v>
      </c>
      <c r="B12" s="47" t="s">
        <v>64</v>
      </c>
      <c r="C12" s="47" t="s">
        <v>83</v>
      </c>
      <c r="D12" s="59"/>
      <c r="E12" s="48">
        <f>טבלה13679[[#This Row],[עלות רכיב בודד ב- ₪]]*טבלה13679[[#This Row],[כמות רכיבים משתתפים]]</f>
        <v>0</v>
      </c>
    </row>
    <row r="13" spans="1:6" ht="27.9" customHeight="1" x14ac:dyDescent="0.25">
      <c r="A13" s="46" t="s">
        <v>62</v>
      </c>
      <c r="B13" s="47" t="s">
        <v>65</v>
      </c>
      <c r="C13" s="47" t="s">
        <v>83</v>
      </c>
      <c r="D13" s="59"/>
      <c r="E13" s="48">
        <f>טבלה13679[[#This Row],[עלות רכיב בודד ב- ₪]]*טבלה13679[[#This Row],[כמות רכיבים משתתפים]]</f>
        <v>0</v>
      </c>
    </row>
    <row r="14" spans="1:6" ht="27" thickBot="1" x14ac:dyDescent="0.3">
      <c r="A14" s="69" t="s">
        <v>63</v>
      </c>
      <c r="B14" s="63" t="s">
        <v>66</v>
      </c>
      <c r="C14" s="63" t="s">
        <v>83</v>
      </c>
      <c r="D14" s="59"/>
      <c r="E14" s="53">
        <f>טבלה13679[[#This Row],[עלות רכיב בודד ב- ₪]]*טבלה13679[[#This Row],[כמות רכיבים משתתפים]]</f>
        <v>0</v>
      </c>
    </row>
    <row r="15" spans="1:6" ht="28.5" customHeight="1" thickBot="1" x14ac:dyDescent="0.3">
      <c r="A15" s="40" t="s">
        <v>97</v>
      </c>
      <c r="B15" s="54"/>
      <c r="C15" s="54"/>
      <c r="D15" s="41"/>
      <c r="E15" s="55">
        <f>SUM(E9:E14)</f>
        <v>0</v>
      </c>
    </row>
    <row r="16" spans="1:6" ht="28.5" customHeight="1" thickBot="1" x14ac:dyDescent="0.3">
      <c r="A16" s="105" t="s">
        <v>98</v>
      </c>
      <c r="B16" s="106"/>
      <c r="C16" s="103" t="s">
        <v>83</v>
      </c>
      <c r="D16" s="104"/>
      <c r="E16" s="56">
        <f>E15*C16</f>
        <v>0</v>
      </c>
    </row>
    <row r="17" spans="1:5" ht="28.5" customHeight="1" thickBot="1" x14ac:dyDescent="0.3">
      <c r="A17" s="105" t="s">
        <v>99</v>
      </c>
      <c r="B17" s="106"/>
      <c r="C17" s="103" t="s">
        <v>80</v>
      </c>
      <c r="D17" s="104"/>
      <c r="E17" s="57">
        <f>E16*C17</f>
        <v>0</v>
      </c>
    </row>
  </sheetData>
  <sheetProtection sheet="1" deleteRows="0"/>
  <mergeCells count="5">
    <mergeCell ref="B3:E3"/>
    <mergeCell ref="C16:D16"/>
    <mergeCell ref="C17:D17"/>
    <mergeCell ref="A16:B16"/>
    <mergeCell ref="A17:B17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9:C14 C16:D17" numberStoredAsText="1"/>
    <ignoredError sqref="E16:E17" unlockedFormula="1"/>
    <ignoredError sqref="E15 E9:E14" unlockedFormula="1" calculatedColumn="1"/>
  </ignoredErrors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7"/>
  <sheetViews>
    <sheetView showGridLines="0" rightToLeft="1" zoomScale="115" zoomScaleNormal="115" workbookViewId="0">
      <selection activeCell="D9" sqref="D9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104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49" t="s">
        <v>17</v>
      </c>
      <c r="B9" s="50" t="s">
        <v>67</v>
      </c>
      <c r="C9" s="50" t="s">
        <v>82</v>
      </c>
      <c r="D9" s="58"/>
      <c r="E9" s="48">
        <f>טבלה1367910[[#This Row],[עלות רכיב בודד ב- ₪]]*טבלה1367910[[#This Row],[כמות רכיבים משתתפים]]</f>
        <v>0</v>
      </c>
    </row>
    <row r="10" spans="1:6" ht="27.9" customHeight="1" x14ac:dyDescent="0.25">
      <c r="A10" s="49" t="s">
        <v>18</v>
      </c>
      <c r="B10" s="47" t="s">
        <v>68</v>
      </c>
      <c r="C10" s="47" t="s">
        <v>83</v>
      </c>
      <c r="D10" s="58"/>
      <c r="E10" s="48">
        <f>טבלה1367910[[#This Row],[עלות רכיב בודד ב- ₪]]*טבלה1367910[[#This Row],[כמות רכיבים משתתפים]]</f>
        <v>0</v>
      </c>
    </row>
    <row r="11" spans="1:6" ht="27.9" customHeight="1" x14ac:dyDescent="0.25">
      <c r="A11" s="49" t="s">
        <v>19</v>
      </c>
      <c r="B11" s="47" t="s">
        <v>69</v>
      </c>
      <c r="C11" s="47" t="s">
        <v>83</v>
      </c>
      <c r="D11" s="59"/>
      <c r="E11" s="48">
        <f>טבלה1367910[[#This Row],[עלות רכיב בודד ב- ₪]]*טבלה1367910[[#This Row],[כמות רכיבים משתתפים]]</f>
        <v>0</v>
      </c>
    </row>
    <row r="12" spans="1:6" ht="27.9" customHeight="1" x14ac:dyDescent="0.25">
      <c r="A12" s="49" t="s">
        <v>23</v>
      </c>
      <c r="B12" s="47" t="s">
        <v>70</v>
      </c>
      <c r="C12" s="47" t="s">
        <v>81</v>
      </c>
      <c r="D12" s="59"/>
      <c r="E12" s="48">
        <f>טבלה1367910[[#This Row],[עלות רכיב בודד ב- ₪]]*טבלה1367910[[#This Row],[כמות רכיבים משתתפים]]</f>
        <v>0</v>
      </c>
    </row>
    <row r="13" spans="1:6" ht="27.9" customHeight="1" x14ac:dyDescent="0.25">
      <c r="A13" s="49" t="s">
        <v>24</v>
      </c>
      <c r="B13" s="47" t="s">
        <v>71</v>
      </c>
      <c r="C13" s="47" t="s">
        <v>82</v>
      </c>
      <c r="D13" s="59"/>
      <c r="E13" s="48">
        <f>טבלה1367910[[#This Row],[עלות רכיב בודד ב- ₪]]*טבלה1367910[[#This Row],[כמות רכיבים משתתפים]]</f>
        <v>0</v>
      </c>
    </row>
    <row r="14" spans="1:6" ht="27.9" customHeight="1" thickBot="1" x14ac:dyDescent="0.3">
      <c r="A14" s="51" t="s">
        <v>25</v>
      </c>
      <c r="B14" s="63" t="s">
        <v>72</v>
      </c>
      <c r="C14" s="63" t="s">
        <v>83</v>
      </c>
      <c r="D14" s="60"/>
      <c r="E14" s="53">
        <f>טבלה1367910[[#This Row],[עלות רכיב בודד ב- ₪]]*טבלה1367910[[#This Row],[כמות רכיבים משתתפים]]</f>
        <v>0</v>
      </c>
    </row>
    <row r="15" spans="1:6" ht="28.5" customHeight="1" thickBot="1" x14ac:dyDescent="0.3">
      <c r="A15" s="40" t="s">
        <v>97</v>
      </c>
      <c r="B15" s="54"/>
      <c r="C15" s="54"/>
      <c r="D15" s="41"/>
      <c r="E15" s="55">
        <f>SUM(E9:E14)</f>
        <v>0</v>
      </c>
    </row>
    <row r="16" spans="1:6" ht="28.5" customHeight="1" thickBot="1" x14ac:dyDescent="0.3">
      <c r="A16" s="105" t="s">
        <v>98</v>
      </c>
      <c r="B16" s="106"/>
      <c r="C16" s="103" t="s">
        <v>81</v>
      </c>
      <c r="D16" s="104"/>
      <c r="E16" s="56">
        <f>E15*C16</f>
        <v>0</v>
      </c>
    </row>
    <row r="17" spans="1:5" ht="28.5" customHeight="1" thickBot="1" x14ac:dyDescent="0.3">
      <c r="A17" s="105" t="s">
        <v>99</v>
      </c>
      <c r="B17" s="106"/>
      <c r="C17" s="103" t="s">
        <v>80</v>
      </c>
      <c r="D17" s="104"/>
      <c r="E17" s="57">
        <f>E16*C17</f>
        <v>0</v>
      </c>
    </row>
  </sheetData>
  <sheetProtection sheet="1" deleteRows="0"/>
  <mergeCells count="5">
    <mergeCell ref="B3:E3"/>
    <mergeCell ref="C16:D16"/>
    <mergeCell ref="C17:D17"/>
    <mergeCell ref="A16:B16"/>
    <mergeCell ref="A17:B17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17:D17 C10:C11 C9 C12:C14 C16:D16" numberStoredAsText="1"/>
  </ignoredErrors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4"/>
  <sheetViews>
    <sheetView showGridLines="0" rightToLeft="1" zoomScale="115" zoomScaleNormal="115" workbookViewId="0">
      <selection activeCell="E12" sqref="E12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105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70" t="s">
        <v>73</v>
      </c>
      <c r="B9" s="50" t="s">
        <v>74</v>
      </c>
      <c r="C9" s="50" t="s">
        <v>79</v>
      </c>
      <c r="D9" s="58"/>
      <c r="E9" s="48">
        <f>טבלה1367811[[#This Row],[עלות רכיב בודד ב- ₪]]*טבלה1367811[[#This Row],[כמות רכיבים משתתפים]]</f>
        <v>0</v>
      </c>
    </row>
    <row r="10" spans="1:6" ht="27.9" customHeight="1" x14ac:dyDescent="0.25">
      <c r="A10" s="46" t="s">
        <v>75</v>
      </c>
      <c r="B10" s="47" t="s">
        <v>77</v>
      </c>
      <c r="C10" s="47" t="s">
        <v>80</v>
      </c>
      <c r="D10" s="59"/>
      <c r="E10" s="48">
        <f>טבלה1367811[[#This Row],[עלות רכיב בודד ב- ₪]]*טבלה1367811[[#This Row],[כמות רכיבים משתתפים]]</f>
        <v>0</v>
      </c>
    </row>
    <row r="11" spans="1:6" ht="27.9" customHeight="1" thickBot="1" x14ac:dyDescent="0.3">
      <c r="A11" s="46" t="s">
        <v>76</v>
      </c>
      <c r="B11" s="47" t="s">
        <v>78</v>
      </c>
      <c r="C11" s="47" t="s">
        <v>81</v>
      </c>
      <c r="D11" s="60"/>
      <c r="E11" s="53">
        <f>טבלה1367811[[#This Row],[עלות רכיב בודד ב- ₪]]*טבלה1367811[[#This Row],[כמות רכיבים משתתפים]]</f>
        <v>0</v>
      </c>
    </row>
    <row r="12" spans="1:6" ht="28.5" customHeight="1" thickBot="1" x14ac:dyDescent="0.3">
      <c r="A12" s="40" t="s">
        <v>97</v>
      </c>
      <c r="B12" s="54"/>
      <c r="C12" s="54"/>
      <c r="D12" s="41"/>
      <c r="E12" s="55">
        <f>SUM(E9:E11)</f>
        <v>0</v>
      </c>
    </row>
    <row r="13" spans="1:6" ht="28.5" customHeight="1" thickBot="1" x14ac:dyDescent="0.3">
      <c r="A13" s="105" t="s">
        <v>98</v>
      </c>
      <c r="B13" s="106"/>
      <c r="C13" s="103" t="s">
        <v>81</v>
      </c>
      <c r="D13" s="104"/>
      <c r="E13" s="56">
        <f>E12*C13</f>
        <v>0</v>
      </c>
    </row>
    <row r="14" spans="1:6" ht="28.5" customHeight="1" thickBot="1" x14ac:dyDescent="0.3">
      <c r="A14" s="105" t="s">
        <v>99</v>
      </c>
      <c r="B14" s="106"/>
      <c r="C14" s="103" t="s">
        <v>80</v>
      </c>
      <c r="D14" s="104"/>
      <c r="E14" s="57">
        <f>E13*C14</f>
        <v>0</v>
      </c>
    </row>
  </sheetData>
  <sheetProtection sheet="1" deleteRows="0"/>
  <mergeCells count="5">
    <mergeCell ref="B3:E3"/>
    <mergeCell ref="C13:D13"/>
    <mergeCell ref="C14:D14"/>
    <mergeCell ref="A13:B13"/>
    <mergeCell ref="A14:B14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9:C11 C13:D14" numberStoredAsText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פרטי הפרויקט</vt:lpstr>
      <vt:lpstr>תעריפון רכיב 5.1.1</vt:lpstr>
      <vt:lpstr>תעריפון רכיב 5.1.2</vt:lpstr>
      <vt:lpstr>תעריפון רכיב 5.1.3</vt:lpstr>
      <vt:lpstr>תעריפון רכיב 5.1.4</vt:lpstr>
      <vt:lpstr>תעריפון רכיב 5.1.5</vt:lpstr>
      <vt:lpstr>תעריפון רכיב 5.1.6</vt:lpstr>
      <vt:lpstr>תעריפון רכיב 5.1.7</vt:lpstr>
      <vt:lpstr>תעריפון רכיב 5.1.8</vt:lpstr>
      <vt:lpstr>תעריפון כח אדם 5.2</vt:lpstr>
      <vt:lpstr>TCO</vt:lpstr>
      <vt:lpstr>'פרטי הפרויקט'!OLE_LINK6</vt:lpstr>
      <vt:lpstr>תמורה_כוללת_בגין_ליווי_המימוש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Shimon Afek</dc:creator>
  <cp:lastModifiedBy>Ofer Sheveki</cp:lastModifiedBy>
  <cp:lastPrinted>2019-04-14T06:03:05Z</cp:lastPrinted>
  <dcterms:created xsi:type="dcterms:W3CDTF">2017-05-30T08:21:04Z</dcterms:created>
  <dcterms:modified xsi:type="dcterms:W3CDTF">2019-05-27T06:01:49Z</dcterms:modified>
</cp:coreProperties>
</file>